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05" windowWidth="28455" windowHeight="11235"/>
  </bookViews>
  <sheets>
    <sheet name="onco med" sheetId="11" r:id="rId1"/>
  </sheets>
  <calcPr calcId="124519"/>
</workbook>
</file>

<file path=xl/calcChain.xml><?xml version="1.0" encoding="utf-8"?>
<calcChain xmlns="http://schemas.openxmlformats.org/spreadsheetml/2006/main">
  <c r="H88" i="11"/>
  <c r="H80"/>
  <c r="H76"/>
  <c r="H13"/>
  <c r="G93"/>
  <c r="G89"/>
  <c r="G27"/>
  <c r="H348"/>
  <c r="H354"/>
  <c r="G241"/>
  <c r="G281"/>
  <c r="G270"/>
  <c r="G266"/>
  <c r="G280"/>
  <c r="G265"/>
  <c r="G274"/>
  <c r="H380"/>
  <c r="G307"/>
  <c r="G305"/>
  <c r="G306"/>
  <c r="H268"/>
  <c r="H278"/>
  <c r="H267"/>
  <c r="F284"/>
  <c r="F266"/>
  <c r="F271"/>
  <c r="F274"/>
  <c r="F265"/>
  <c r="H68"/>
  <c r="H20"/>
  <c r="F89"/>
  <c r="F93"/>
  <c r="H7"/>
  <c r="H342"/>
  <c r="H338"/>
  <c r="F241"/>
  <c r="H182"/>
  <c r="H272"/>
  <c r="E274"/>
  <c r="E287"/>
  <c r="H57"/>
  <c r="H58"/>
  <c r="E89"/>
  <c r="E36"/>
  <c r="H344"/>
  <c r="H237"/>
  <c r="E241"/>
  <c r="H368" l="1"/>
  <c r="H377"/>
  <c r="H378"/>
  <c r="H379"/>
  <c r="H389"/>
  <c r="H398"/>
  <c r="H325"/>
  <c r="H326"/>
  <c r="H327"/>
  <c r="H328"/>
  <c r="H329"/>
  <c r="H330"/>
  <c r="H331"/>
  <c r="H332"/>
  <c r="H333"/>
  <c r="H334"/>
  <c r="H335"/>
  <c r="H336"/>
  <c r="H337"/>
  <c r="H339"/>
  <c r="H340"/>
  <c r="H341"/>
  <c r="H343"/>
  <c r="H345"/>
  <c r="H346"/>
  <c r="H347"/>
  <c r="H349"/>
  <c r="H350"/>
  <c r="H351"/>
  <c r="H352"/>
  <c r="H353"/>
  <c r="H355"/>
  <c r="H356"/>
  <c r="H357"/>
  <c r="H358"/>
  <c r="H359"/>
  <c r="H360"/>
  <c r="H295"/>
  <c r="H304"/>
  <c r="H305"/>
  <c r="H306"/>
  <c r="H307"/>
  <c r="H308"/>
  <c r="H317"/>
  <c r="H264"/>
  <c r="H265"/>
  <c r="H266"/>
  <c r="H269"/>
  <c r="H270"/>
  <c r="H271"/>
  <c r="H273"/>
  <c r="H274"/>
  <c r="H275"/>
  <c r="H276"/>
  <c r="H277"/>
  <c r="H279"/>
  <c r="H280"/>
  <c r="D281"/>
  <c r="H281" s="1"/>
  <c r="H282"/>
  <c r="H283"/>
  <c r="H284"/>
  <c r="H285"/>
  <c r="H286"/>
  <c r="H287"/>
  <c r="H231"/>
  <c r="H232"/>
  <c r="H233"/>
  <c r="H234"/>
  <c r="H235"/>
  <c r="H236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D44" l="1"/>
  <c r="H44" s="1"/>
  <c r="D27"/>
  <c r="H27" s="1"/>
  <c r="D21"/>
  <c r="H21" s="1"/>
  <c r="D15"/>
  <c r="H15" s="1"/>
  <c r="D90"/>
  <c r="H90" s="1"/>
  <c r="D89"/>
  <c r="H89" s="1"/>
  <c r="H5"/>
  <c r="H6"/>
  <c r="H8"/>
  <c r="H9"/>
  <c r="H10"/>
  <c r="H11"/>
  <c r="H12"/>
  <c r="H14"/>
  <c r="H16"/>
  <c r="H17"/>
  <c r="H18"/>
  <c r="H19"/>
  <c r="H22"/>
  <c r="H23"/>
  <c r="H24"/>
  <c r="H25"/>
  <c r="H26"/>
  <c r="H28"/>
  <c r="H29"/>
  <c r="H30"/>
  <c r="H31"/>
  <c r="H32"/>
  <c r="H33"/>
  <c r="H34"/>
  <c r="H35"/>
  <c r="H36"/>
  <c r="H37"/>
  <c r="H38"/>
  <c r="H39"/>
  <c r="H40"/>
  <c r="H41"/>
  <c r="H42"/>
  <c r="H43"/>
  <c r="H45"/>
  <c r="H46"/>
  <c r="H47"/>
  <c r="H48"/>
  <c r="H49"/>
  <c r="H50"/>
  <c r="H51"/>
  <c r="H52"/>
  <c r="H53"/>
  <c r="H54"/>
  <c r="H55"/>
  <c r="H56"/>
  <c r="H59"/>
  <c r="H60"/>
  <c r="H61"/>
  <c r="H62"/>
  <c r="H63"/>
  <c r="H64"/>
  <c r="H65"/>
  <c r="H66"/>
  <c r="H67"/>
  <c r="H69"/>
  <c r="H70"/>
  <c r="H71"/>
  <c r="H72"/>
  <c r="H73"/>
  <c r="H74"/>
  <c r="H75"/>
  <c r="H77"/>
  <c r="H78"/>
  <c r="H79"/>
  <c r="H81"/>
  <c r="H82"/>
  <c r="H83"/>
  <c r="H84"/>
  <c r="H85"/>
  <c r="H86"/>
  <c r="H87"/>
  <c r="H91"/>
  <c r="H92"/>
  <c r="H93"/>
</calcChain>
</file>

<file path=xl/sharedStrings.xml><?xml version="1.0" encoding="utf-8"?>
<sst xmlns="http://schemas.openxmlformats.org/spreadsheetml/2006/main" count="420" uniqueCount="155">
  <si>
    <t>Nr.crt.</t>
  </si>
  <si>
    <t>Denumire furnizor</t>
  </si>
  <si>
    <t>Cod fiscal</t>
  </si>
  <si>
    <t>Plati ianuarie-septembrie</t>
  </si>
  <si>
    <t>Plati octombrie</t>
  </si>
  <si>
    <t>Plati noiembrie</t>
  </si>
  <si>
    <t>Plati decembrie</t>
  </si>
  <si>
    <t>Total plati an 2023</t>
  </si>
  <si>
    <t>ZAFIRAH-FARM</t>
  </si>
  <si>
    <t>YSAFLOR FARM</t>
  </si>
  <si>
    <t>YASMINE FARM</t>
  </si>
  <si>
    <t>VIOLACEEA FARM S.R.L.</t>
  </si>
  <si>
    <t>VILEUS MED COM</t>
  </si>
  <si>
    <t>TIMI FARM</t>
  </si>
  <si>
    <t>TILIA</t>
  </si>
  <si>
    <t>TEHNOFARM ANTONIU</t>
  </si>
  <si>
    <t>SIMOFARM</t>
  </si>
  <si>
    <t>SIAON  FARM</t>
  </si>
  <si>
    <t>SFANTUL MIHAIL</t>
  </si>
  <si>
    <t>SFANTA MARIA</t>
  </si>
  <si>
    <t>SFANTA ANA</t>
  </si>
  <si>
    <t>SC TERA MED FARM SRL</t>
  </si>
  <si>
    <t>SC NEW LYRA SRL</t>
  </si>
  <si>
    <t>SC MOCANFARM  SRL</t>
  </si>
  <si>
    <t>SC FARMACIA BOSCU S.R.L.</t>
  </si>
  <si>
    <t>SC EPHERA COM SRL</t>
  </si>
  <si>
    <t>SC CREATIV MEDIAPHARM SRL</t>
  </si>
  <si>
    <t>SANAFARM</t>
  </si>
  <si>
    <t>S.I.E.P.C.O.F.A.R.</t>
  </si>
  <si>
    <t>S.C. TIMEX FAR S.R.L.</t>
  </si>
  <si>
    <t>S.C. SALVIA FARM S.R.L.</t>
  </si>
  <si>
    <t>S.C. PALMOLIVE S.R.L.</t>
  </si>
  <si>
    <t>S.C. JURJI FARM SRL-D</t>
  </si>
  <si>
    <t>S.C. HERALD FARM S.R.L.</t>
  </si>
  <si>
    <t>S.C. FARMACIA SAN MEDICAGO S.R.L.</t>
  </si>
  <si>
    <t>S.C. FARMACIA JUDITH SRL</t>
  </si>
  <si>
    <t>S.C. FARMACIA DINDACIA S.R.L.</t>
  </si>
  <si>
    <t>S.C. FARM SEMPERVIVI S.R.L.</t>
  </si>
  <si>
    <t>S.C. DEPOMED EXIMPHARM S.R.L.</t>
  </si>
  <si>
    <t>S.C. DARIFARM S.R.L.</t>
  </si>
  <si>
    <t>S.C. B. ARSENIE TEI S.R.L.</t>
  </si>
  <si>
    <t>RUMEX</t>
  </si>
  <si>
    <t>RIANA FARM</t>
  </si>
  <si>
    <t>REMEDIA</t>
  </si>
  <si>
    <t>REAL</t>
  </si>
  <si>
    <t>RALDORY FARM</t>
  </si>
  <si>
    <t>RAICOV-FARMACIA OANA</t>
  </si>
  <si>
    <t>QUEEN ROSA FARM</t>
  </si>
  <si>
    <t>PINTDEM PLUS</t>
  </si>
  <si>
    <t>PHARMAWEB SRL</t>
  </si>
  <si>
    <t>PHARMA VIE LOZ</t>
  </si>
  <si>
    <t>PAUNAS</t>
  </si>
  <si>
    <t>PANPHARMA MED</t>
  </si>
  <si>
    <t>NICOMAR</t>
  </si>
  <si>
    <t>NAIRI FARM</t>
  </si>
  <si>
    <t>MYOSOTIS</t>
  </si>
  <si>
    <t>MORISENA</t>
  </si>
  <si>
    <t>MONAFARM</t>
  </si>
  <si>
    <t>MIRELIAS FARM</t>
  </si>
  <si>
    <t>MINDA FARM SRL</t>
  </si>
  <si>
    <t>MIAGRIFARM</t>
  </si>
  <si>
    <t>MELILOTUS</t>
  </si>
  <si>
    <t>MELAGRANA PHARM</t>
  </si>
  <si>
    <t>MEDOBIA</t>
  </si>
  <si>
    <t>MEDIMFARM TOPFARM S.A.</t>
  </si>
  <si>
    <t>MEDICA</t>
  </si>
  <si>
    <t>MAYDIS</t>
  </si>
  <si>
    <t>MARSYAS MED</t>
  </si>
  <si>
    <t>MAROCS</t>
  </si>
  <si>
    <t>MALEDAS</t>
  </si>
  <si>
    <t>MAGNOFARM</t>
  </si>
  <si>
    <t>LUMIFARM</t>
  </si>
  <si>
    <t>LUANA PHARMACY</t>
  </si>
  <si>
    <t>LOBELIA</t>
  </si>
  <si>
    <t>LIDIA STORE SRL-D</t>
  </si>
  <si>
    <t>LA BELLA PHARM SRL</t>
  </si>
  <si>
    <t>KARIM PHARM SRL</t>
  </si>
  <si>
    <t>IMEDAS</t>
  </si>
  <si>
    <t>IATROFARM 2 SRL</t>
  </si>
  <si>
    <t>HYPERICUM</t>
  </si>
  <si>
    <t>HELP NET FARMA SA</t>
  </si>
  <si>
    <t>HELLEBORUS</t>
  </si>
  <si>
    <t>GRUPPO FLORIDO</t>
  </si>
  <si>
    <t>GRANATHALMA S.R.L.</t>
  </si>
  <si>
    <t>GIULIET-MED-FARM</t>
  </si>
  <si>
    <t>GINOFARM</t>
  </si>
  <si>
    <t>GINKGOFARM</t>
  </si>
  <si>
    <t>GENAFARM</t>
  </si>
  <si>
    <t>GEMIDOFARM</t>
  </si>
  <si>
    <t>GALENICA</t>
  </si>
  <si>
    <t>FERONIA</t>
  </si>
  <si>
    <t>FARMALIS DRM</t>
  </si>
  <si>
    <t>FARMADO</t>
  </si>
  <si>
    <t>FARMACIA TONICA S.R.L.</t>
  </si>
  <si>
    <t>FARMACIA SIRBU SRL</t>
  </si>
  <si>
    <t>FARMACIA REGALA</t>
  </si>
  <si>
    <t>FARMACIA PROPHARM VLAD</t>
  </si>
  <si>
    <t>FARMACIA MIHAI VITEAZUL</t>
  </si>
  <si>
    <t>FARMACIA DR.KOVACS TORMAC SRL</t>
  </si>
  <si>
    <t>FARMACIA CHRISTIAN S.R.L.</t>
  </si>
  <si>
    <t>FARMACIA BERATCO S.R.L.</t>
  </si>
  <si>
    <t>FARMACEUTICA ARCATIM SA</t>
  </si>
  <si>
    <t>FARM MATAND SRL-D</t>
  </si>
  <si>
    <t>EURO APOTHEKE</t>
  </si>
  <si>
    <t>ESCULAP</t>
  </si>
  <si>
    <t>ERITROFARM</t>
  </si>
  <si>
    <t>ELLA- FARM</t>
  </si>
  <si>
    <t>ELITHEIA</t>
  </si>
  <si>
    <t>ECHINACEEA</t>
  </si>
  <si>
    <t>DR. MAX SRL</t>
  </si>
  <si>
    <t>DIANTHUS</t>
  </si>
  <si>
    <t>DEBORA</t>
  </si>
  <si>
    <t>COMLOSFARM</t>
  </si>
  <si>
    <t>COLEFARM SAG</t>
  </si>
  <si>
    <t>CENTELLA</t>
  </si>
  <si>
    <t>CEDI FARM</t>
  </si>
  <si>
    <t>CATENA VALERIANA</t>
  </si>
  <si>
    <t>CATENA HYGEIA</t>
  </si>
  <si>
    <t>CARANDIFARM</t>
  </si>
  <si>
    <t>BIRO</t>
  </si>
  <si>
    <t>BETEZDA</t>
  </si>
  <si>
    <t>AVICENNA</t>
  </si>
  <si>
    <t>ARNICA</t>
  </si>
  <si>
    <t>APOTHECARIA</t>
  </si>
  <si>
    <t>ALOEFARM</t>
  </si>
  <si>
    <t>ALIGEO FARM</t>
  </si>
  <si>
    <t>ADRILAZ</t>
  </si>
  <si>
    <t>ADONIS TRIO</t>
  </si>
  <si>
    <t>ADENAFARM</t>
  </si>
  <si>
    <t>ACORUSFARM</t>
  </si>
  <si>
    <t>ACONITUM</t>
  </si>
  <si>
    <t>SPITALUL CLINIC MUNICIPAL DE URGENTA TIMISOARA</t>
  </si>
  <si>
    <t xml:space="preserve">SPITAL CLINIC DE URGENTA PENTRU COPII  LOUIS TURCANU  </t>
  </si>
  <si>
    <t>S.C. ONCOCENTER-ONCOLOGIE CLINICA SRL</t>
  </si>
  <si>
    <t>ASOCIATIA ONCOHELP TIMISOARA</t>
  </si>
  <si>
    <t>R.T.C. RADIOLOGY THERAPEUTIC CENTER SRL</t>
  </si>
  <si>
    <t>SPITALUL CLINIC JUDETEAN DE URGENTA  Pius Brînzeu  TIMISOARA</t>
  </si>
  <si>
    <t>SPITALUL CLINIC CF TIMISOARA</t>
  </si>
  <si>
    <t>SPITALUL CLINIC DE BOLI INFECTIOASE SI PNEUMOFTIZIOLOGIE DR.V.BABES TM</t>
  </si>
  <si>
    <t xml:space="preserve">CENTRUL MED.DE EVALUARE,TERAPIE,EDUC.MED.SPECIFICA SI RECUP.PT.COPII SI TINERI  C.SERBAN </t>
  </si>
  <si>
    <t>SPITALUL CLINIC MUNICIPAL DE URGENTA TM</t>
  </si>
  <si>
    <t>SPITALUL CLINIC JUDETEAN DE URGENTA  Pius Brînzeu  TM</t>
  </si>
  <si>
    <t>PLATI FURNIZORI MEDICAMENTE BOLI CRONICE - DIABET - ACTIVITATE CURENTA</t>
  </si>
  <si>
    <t>PLATI FURNIZORI MEDICAMENTE BOLI CRONICE - ONCOLOGIE - ACTIVITATE CURENTA</t>
  </si>
  <si>
    <t>PLATI FURNIZORI MEDICAMENTE BOLI CRONICE - TRANSPLANT DE ORGANE</t>
  </si>
  <si>
    <t>PLATI FURNIZORI MEDICAMENTE BOLI CRONICE - BOLI RARE - ACTIVITATE CURENTA</t>
  </si>
  <si>
    <t>PLATI FURNIZORI MEDICAMENTE BOLI CRONICE - BOLI NEUROLOGICE - ACTIVITATE CURENTA</t>
  </si>
  <si>
    <t>PLATI FURNIZORI MEDICAMENTE BOLI CRONICE - HEMOFILIE, TALASEMIE</t>
  </si>
  <si>
    <t>PLATI FURNIZORI MEDICAMENTE BOLI CRONICE - BOLI ENDOCRINE</t>
  </si>
  <si>
    <t>PLATI FURNIZORI MEDICAMENTE BOLI CRONICE - COST VOLUM - ONCOLOGIE</t>
  </si>
  <si>
    <t>PLATI FURNIZORI MEDICAMENTE BOLI CRONICE - COST VOLUM - BOLI RARE - HTAP</t>
  </si>
  <si>
    <t>PLATI FURNIZORI MEDICAMENTE BOLI CRONICE - COST VOLUM - BOLI RARE - MED.INCLUSE CONDITIONAT</t>
  </si>
  <si>
    <t>PLATI FURNIZORI MEDICAMENTE BOLI CRONICE - COST VOLUM - BOLI RARE - MUCOVISCIDOZA</t>
  </si>
  <si>
    <t>PLATI FURNIZORI MEDICAMENTE BOLI CRONICE - COST VOLUM - BOLI NEUROLOGICE</t>
  </si>
  <si>
    <t xml:space="preserve">CENTRUL MED.DE EVALUARE,TERAPIE,EDUC.MED. SPECIFICA SI RECUP. PTR. COPII SI TINERI  CRISTIAN SERBAN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</si>
</sst>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2" xfId="0" applyBorder="1"/>
    <xf numFmtId="4" fontId="0" fillId="0" borderId="0" xfId="0" applyNumberFormat="1"/>
    <xf numFmtId="4" fontId="0" fillId="0" borderId="1" xfId="0" applyNumberFormat="1" applyBorder="1"/>
    <xf numFmtId="4" fontId="0" fillId="0" borderId="1" xfId="0" applyNumberFormat="1" applyFill="1" applyBorder="1"/>
    <xf numFmtId="4" fontId="0" fillId="0" borderId="3" xfId="0" applyNumberFormat="1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4" fontId="0" fillId="0" borderId="0" xfId="0" applyNumberFormat="1" applyAlignment="1">
      <alignment horizontal="center"/>
    </xf>
    <xf numFmtId="4" fontId="0" fillId="0" borderId="0" xfId="0" applyNumberFormat="1" applyFill="1" applyBorder="1"/>
    <xf numFmtId="4" fontId="0" fillId="0" borderId="0" xfId="0" applyNumberFormat="1" applyBorder="1"/>
    <xf numFmtId="4" fontId="0" fillId="0" borderId="0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98"/>
  <sheetViews>
    <sheetView tabSelected="1" workbookViewId="0">
      <selection activeCell="J20" sqref="J20"/>
    </sheetView>
  </sheetViews>
  <sheetFormatPr defaultRowHeight="15"/>
  <cols>
    <col min="1" max="1" width="6.5703125" bestFit="1" customWidth="1"/>
    <col min="2" max="2" width="54.7109375" bestFit="1" customWidth="1"/>
    <col min="3" max="3" width="9.42578125" customWidth="1"/>
    <col min="4" max="4" width="13.5703125" customWidth="1"/>
    <col min="5" max="5" width="14.7109375" style="3" bestFit="1" customWidth="1"/>
    <col min="6" max="6" width="14.85546875" style="3" customWidth="1"/>
    <col min="7" max="7" width="15.140625" style="3" customWidth="1"/>
    <col min="8" max="8" width="13.85546875" customWidth="1"/>
    <col min="9" max="9" width="9.140625" customWidth="1"/>
    <col min="10" max="10" width="36.28515625" customWidth="1"/>
    <col min="11" max="11" width="12.7109375" style="3" bestFit="1" customWidth="1"/>
  </cols>
  <sheetData>
    <row r="1" spans="1:11">
      <c r="B1" t="s">
        <v>143</v>
      </c>
    </row>
    <row r="4" spans="1:11" s="9" customFormat="1" ht="30">
      <c r="A4" s="7" t="s">
        <v>0</v>
      </c>
      <c r="B4" s="7" t="s">
        <v>1</v>
      </c>
      <c r="C4" s="7" t="s">
        <v>2</v>
      </c>
      <c r="D4" s="11" t="s">
        <v>3</v>
      </c>
      <c r="E4" s="8" t="s">
        <v>4</v>
      </c>
      <c r="F4" s="8" t="s">
        <v>5</v>
      </c>
      <c r="G4" s="8" t="s">
        <v>6</v>
      </c>
      <c r="H4" s="11" t="s">
        <v>7</v>
      </c>
      <c r="K4" s="13"/>
    </row>
    <row r="5" spans="1:11">
      <c r="A5" s="2">
        <v>1</v>
      </c>
      <c r="B5" s="1" t="s">
        <v>130</v>
      </c>
      <c r="C5" s="1">
        <v>16439143</v>
      </c>
      <c r="D5" s="5">
        <v>28677923.469999999</v>
      </c>
      <c r="E5" s="4">
        <v>9348932.1099999994</v>
      </c>
      <c r="F5" s="5">
        <v>4028460.72</v>
      </c>
      <c r="G5" s="4">
        <v>2365264.4500000002</v>
      </c>
      <c r="H5" s="4">
        <f>SUM(D5:G5)</f>
        <v>44420580.75</v>
      </c>
    </row>
    <row r="6" spans="1:11">
      <c r="A6" s="2">
        <v>2</v>
      </c>
      <c r="B6" s="1" t="s">
        <v>128</v>
      </c>
      <c r="C6" s="1">
        <v>21518073</v>
      </c>
      <c r="D6" s="5">
        <v>444.82</v>
      </c>
      <c r="E6" s="4">
        <v>0</v>
      </c>
      <c r="F6" s="4">
        <v>0</v>
      </c>
      <c r="G6" s="4">
        <v>221.66</v>
      </c>
      <c r="H6" s="4">
        <f>SUM(D6:G6)</f>
        <v>666.48</v>
      </c>
    </row>
    <row r="7" spans="1:11">
      <c r="A7" s="2">
        <v>3</v>
      </c>
      <c r="B7" s="1" t="s">
        <v>126</v>
      </c>
      <c r="C7">
        <v>29434776</v>
      </c>
      <c r="D7" s="5">
        <v>0</v>
      </c>
      <c r="E7" s="4">
        <v>0</v>
      </c>
      <c r="F7" s="5">
        <v>313.35000000000002</v>
      </c>
      <c r="G7" s="4">
        <v>1391.04</v>
      </c>
      <c r="H7" s="4">
        <f>SUM(D7:G7)</f>
        <v>1704.3899999999999</v>
      </c>
    </row>
    <row r="8" spans="1:11">
      <c r="A8" s="2">
        <v>4</v>
      </c>
      <c r="B8" s="1" t="s">
        <v>125</v>
      </c>
      <c r="C8" s="1">
        <v>35845008</v>
      </c>
      <c r="D8" s="5">
        <v>3460.81</v>
      </c>
      <c r="E8" s="4">
        <v>229.83</v>
      </c>
      <c r="F8" s="5">
        <v>13232.2</v>
      </c>
      <c r="G8" s="4">
        <v>13463.23</v>
      </c>
      <c r="H8" s="4">
        <f>SUM(D8:G8)</f>
        <v>30386.07</v>
      </c>
    </row>
    <row r="9" spans="1:11">
      <c r="A9" s="2">
        <v>5</v>
      </c>
      <c r="B9" s="1" t="s">
        <v>123</v>
      </c>
      <c r="C9" s="1">
        <v>4119927</v>
      </c>
      <c r="D9" s="5">
        <v>402568.27</v>
      </c>
      <c r="E9" s="4">
        <v>73385.45</v>
      </c>
      <c r="F9" s="5">
        <v>49923.37</v>
      </c>
      <c r="G9" s="4">
        <v>0</v>
      </c>
      <c r="H9" s="4">
        <f t="shared" ref="H5:H39" si="0">SUM(D9:G9)</f>
        <v>525877.09000000008</v>
      </c>
    </row>
    <row r="10" spans="1:11">
      <c r="A10" s="2">
        <v>6</v>
      </c>
      <c r="B10" s="1" t="s">
        <v>122</v>
      </c>
      <c r="C10" s="1">
        <v>3038433</v>
      </c>
      <c r="D10" s="5">
        <v>9924.82</v>
      </c>
      <c r="E10" s="4">
        <v>0</v>
      </c>
      <c r="F10" s="5">
        <v>233.04</v>
      </c>
      <c r="G10" s="4">
        <v>83.85</v>
      </c>
      <c r="H10" s="4">
        <f>SUM(D10:G10)</f>
        <v>10241.710000000001</v>
      </c>
    </row>
    <row r="11" spans="1:11">
      <c r="A11" s="2">
        <v>7</v>
      </c>
      <c r="B11" s="1" t="s">
        <v>121</v>
      </c>
      <c r="C11" s="1">
        <v>1827120</v>
      </c>
      <c r="D11" s="5">
        <v>4706.7299999999996</v>
      </c>
      <c r="E11" s="4">
        <v>0</v>
      </c>
      <c r="F11" s="5">
        <v>1247.9000000000001</v>
      </c>
      <c r="G11" s="4">
        <v>231.03</v>
      </c>
      <c r="H11" s="4">
        <f>SUM(D11:G11)</f>
        <v>6185.6599999999989</v>
      </c>
    </row>
    <row r="12" spans="1:11">
      <c r="A12" s="2">
        <v>8</v>
      </c>
      <c r="B12" s="1" t="s">
        <v>120</v>
      </c>
      <c r="C12" s="1">
        <v>9497370</v>
      </c>
      <c r="D12" s="5">
        <v>75.13</v>
      </c>
      <c r="E12" s="4">
        <v>0</v>
      </c>
      <c r="F12" s="5">
        <v>75.13</v>
      </c>
      <c r="G12" s="4"/>
      <c r="H12" s="4">
        <f t="shared" si="0"/>
        <v>150.26</v>
      </c>
    </row>
    <row r="13" spans="1:11">
      <c r="A13" s="2">
        <v>9</v>
      </c>
      <c r="B13" s="1" t="s">
        <v>119</v>
      </c>
      <c r="C13" s="1">
        <v>1852426</v>
      </c>
      <c r="D13" s="5">
        <v>0</v>
      </c>
      <c r="E13" s="4">
        <v>0</v>
      </c>
      <c r="F13" s="5">
        <v>0</v>
      </c>
      <c r="G13" s="4">
        <v>220.62</v>
      </c>
      <c r="H13" s="4">
        <f t="shared" si="0"/>
        <v>220.62</v>
      </c>
    </row>
    <row r="14" spans="1:11">
      <c r="A14" s="2">
        <v>10</v>
      </c>
      <c r="B14" s="1" t="s">
        <v>118</v>
      </c>
      <c r="C14" s="1">
        <v>43120043</v>
      </c>
      <c r="D14" s="5">
        <v>229.83</v>
      </c>
      <c r="E14" s="4">
        <v>0</v>
      </c>
      <c r="F14" s="4">
        <v>0</v>
      </c>
      <c r="G14" s="4">
        <v>0</v>
      </c>
      <c r="H14" s="4">
        <f t="shared" si="0"/>
        <v>229.83</v>
      </c>
    </row>
    <row r="15" spans="1:11">
      <c r="A15" s="2">
        <v>11</v>
      </c>
      <c r="B15" s="1" t="s">
        <v>117</v>
      </c>
      <c r="C15" s="1">
        <v>1803830</v>
      </c>
      <c r="D15" s="5">
        <f>14776534.59+18670.61</f>
        <v>14795205.199999999</v>
      </c>
      <c r="E15" s="4">
        <v>3199866.33</v>
      </c>
      <c r="F15" s="5">
        <v>3107736.15</v>
      </c>
      <c r="G15" s="4">
        <v>1754600.18</v>
      </c>
      <c r="H15" s="4">
        <f>SUM(D15:G15)</f>
        <v>22857407.859999999</v>
      </c>
    </row>
    <row r="16" spans="1:11">
      <c r="A16" s="2">
        <v>12</v>
      </c>
      <c r="B16" s="1" t="s">
        <v>116</v>
      </c>
      <c r="C16" s="1">
        <v>2483408</v>
      </c>
      <c r="D16" s="5">
        <v>6799.72</v>
      </c>
      <c r="E16" s="4">
        <v>1777.26</v>
      </c>
      <c r="F16" s="5">
        <v>332.14</v>
      </c>
      <c r="G16" s="4">
        <v>340.13</v>
      </c>
      <c r="H16" s="4">
        <f>SUM(D16:G16)</f>
        <v>9249.2499999999982</v>
      </c>
    </row>
    <row r="17" spans="1:8">
      <c r="A17" s="2">
        <v>13</v>
      </c>
      <c r="B17" s="1" t="s">
        <v>115</v>
      </c>
      <c r="C17" s="1">
        <v>18491083</v>
      </c>
      <c r="D17" s="5">
        <v>421.53</v>
      </c>
      <c r="E17" s="4">
        <v>67.83</v>
      </c>
      <c r="F17" s="5">
        <v>437.29</v>
      </c>
      <c r="G17" s="4">
        <v>54.49</v>
      </c>
      <c r="H17" s="4">
        <f>SUM(D17:G17)</f>
        <v>981.14</v>
      </c>
    </row>
    <row r="18" spans="1:8">
      <c r="A18" s="2">
        <v>14</v>
      </c>
      <c r="B18" s="1" t="s">
        <v>113</v>
      </c>
      <c r="C18" s="1">
        <v>22784316</v>
      </c>
      <c r="D18" s="5">
        <v>2703.64</v>
      </c>
      <c r="E18" s="4">
        <v>459.66</v>
      </c>
      <c r="F18" s="5">
        <v>109.77</v>
      </c>
      <c r="G18" s="4">
        <v>501.56</v>
      </c>
      <c r="H18" s="4">
        <f>SUM(D18:G18)</f>
        <v>3774.6299999999997</v>
      </c>
    </row>
    <row r="19" spans="1:8">
      <c r="A19" s="2">
        <v>15</v>
      </c>
      <c r="B19" s="1" t="s">
        <v>111</v>
      </c>
      <c r="C19" s="1">
        <v>3483813</v>
      </c>
      <c r="D19" s="5">
        <v>23031.48</v>
      </c>
      <c r="E19" s="4">
        <v>0</v>
      </c>
      <c r="F19" s="4">
        <v>0</v>
      </c>
      <c r="G19" s="4">
        <v>0</v>
      </c>
      <c r="H19" s="4">
        <f t="shared" si="0"/>
        <v>23031.48</v>
      </c>
    </row>
    <row r="20" spans="1:8">
      <c r="A20" s="2">
        <v>16</v>
      </c>
      <c r="B20" s="1" t="s">
        <v>110</v>
      </c>
      <c r="C20">
        <v>1812057</v>
      </c>
      <c r="D20" s="5">
        <v>0</v>
      </c>
      <c r="E20" s="4">
        <v>0</v>
      </c>
      <c r="F20" s="5">
        <v>56.92</v>
      </c>
      <c r="G20" s="4">
        <v>20.48</v>
      </c>
      <c r="H20" s="4">
        <f>SUM(D20:G20)</f>
        <v>77.400000000000006</v>
      </c>
    </row>
    <row r="21" spans="1:8">
      <c r="A21" s="2">
        <v>17</v>
      </c>
      <c r="B21" s="1" t="s">
        <v>109</v>
      </c>
      <c r="C21" s="1">
        <v>9378655</v>
      </c>
      <c r="D21" s="5">
        <f>16174099.39+205376.71</f>
        <v>16379476.100000001</v>
      </c>
      <c r="E21" s="4">
        <v>2947304.47</v>
      </c>
      <c r="F21" s="5">
        <v>4197424.58</v>
      </c>
      <c r="G21" s="4">
        <v>1448950.06</v>
      </c>
      <c r="H21" s="4">
        <f>SUM(D21:G21)</f>
        <v>24973155.209999997</v>
      </c>
    </row>
    <row r="22" spans="1:8">
      <c r="A22" s="2">
        <v>18</v>
      </c>
      <c r="B22" s="1" t="s">
        <v>108</v>
      </c>
      <c r="C22" s="1">
        <v>5675351</v>
      </c>
      <c r="D22" s="5">
        <v>33120.160000000003</v>
      </c>
      <c r="E22" s="4">
        <v>140.74</v>
      </c>
      <c r="F22" s="5">
        <v>417.26</v>
      </c>
      <c r="G22" s="4">
        <v>88.87</v>
      </c>
      <c r="H22" s="4">
        <f>SUM(D22:G22)</f>
        <v>33767.030000000006</v>
      </c>
    </row>
    <row r="23" spans="1:8">
      <c r="A23" s="2">
        <v>19</v>
      </c>
      <c r="B23" s="1" t="s">
        <v>107</v>
      </c>
      <c r="C23" s="1">
        <v>7603610</v>
      </c>
      <c r="D23" s="5">
        <v>27515.3</v>
      </c>
      <c r="E23" s="4">
        <v>8866.17</v>
      </c>
      <c r="F23" s="5">
        <v>1668.37</v>
      </c>
      <c r="G23" s="4">
        <v>1285.99</v>
      </c>
      <c r="H23" s="4">
        <f>SUM(D23:G23)</f>
        <v>39335.83</v>
      </c>
    </row>
    <row r="24" spans="1:8">
      <c r="A24" s="2">
        <v>20</v>
      </c>
      <c r="B24" s="1" t="s">
        <v>106</v>
      </c>
      <c r="C24" s="1">
        <v>18653126</v>
      </c>
      <c r="D24" s="5">
        <v>8749.9699999999993</v>
      </c>
      <c r="E24" s="4">
        <v>565.89</v>
      </c>
      <c r="F24" s="5">
        <v>2164.48</v>
      </c>
      <c r="G24" s="4">
        <v>573.91999999999996</v>
      </c>
      <c r="H24" s="4">
        <f>SUM(D24:G24)</f>
        <v>12054.259999999998</v>
      </c>
    </row>
    <row r="25" spans="1:8">
      <c r="A25" s="2">
        <v>21</v>
      </c>
      <c r="B25" s="1" t="s">
        <v>105</v>
      </c>
      <c r="C25" s="1">
        <v>8684656</v>
      </c>
      <c r="D25" s="5">
        <v>529.76</v>
      </c>
      <c r="E25" s="4">
        <v>0</v>
      </c>
      <c r="F25" s="5">
        <v>190.76</v>
      </c>
      <c r="G25" s="4">
        <v>68.64</v>
      </c>
      <c r="H25" s="4">
        <f>SUM(D25:G25)</f>
        <v>789.16</v>
      </c>
    </row>
    <row r="26" spans="1:8">
      <c r="A26" s="2">
        <v>22</v>
      </c>
      <c r="B26" s="1" t="s">
        <v>104</v>
      </c>
      <c r="C26" s="1">
        <v>22284647</v>
      </c>
      <c r="D26" s="5">
        <v>52846.73</v>
      </c>
      <c r="E26" s="4">
        <v>17244.73</v>
      </c>
      <c r="F26" s="5">
        <v>23989.439999999999</v>
      </c>
      <c r="G26" s="4">
        <v>54318.720000000001</v>
      </c>
      <c r="H26" s="4">
        <f>SUM(D26:G26)</f>
        <v>148399.62</v>
      </c>
    </row>
    <row r="27" spans="1:8">
      <c r="A27" s="2">
        <v>23</v>
      </c>
      <c r="B27" s="1" t="s">
        <v>103</v>
      </c>
      <c r="C27" s="1">
        <v>32164265</v>
      </c>
      <c r="D27" s="5">
        <f>5381.65+1308.24</f>
        <v>6689.8899999999994</v>
      </c>
      <c r="E27" s="4">
        <v>376.77</v>
      </c>
      <c r="F27" s="5">
        <v>1871.17</v>
      </c>
      <c r="G27" s="4">
        <f>436.08+2220.38</f>
        <v>2656.46</v>
      </c>
      <c r="H27" s="4">
        <f>SUM(D27:G27)</f>
        <v>11594.29</v>
      </c>
    </row>
    <row r="28" spans="1:8">
      <c r="A28" s="2">
        <v>24</v>
      </c>
      <c r="B28" s="1" t="s">
        <v>102</v>
      </c>
      <c r="C28" s="1">
        <v>34216590</v>
      </c>
      <c r="D28" s="5">
        <v>199507.4</v>
      </c>
      <c r="E28" s="4">
        <v>731.78</v>
      </c>
      <c r="F28" s="5">
        <v>84015.51</v>
      </c>
      <c r="G28" s="4">
        <v>17677.689999999999</v>
      </c>
      <c r="H28" s="4">
        <f>SUM(D28:G28)</f>
        <v>301932.38</v>
      </c>
    </row>
    <row r="29" spans="1:8">
      <c r="A29" s="2">
        <v>25</v>
      </c>
      <c r="B29" s="1" t="s">
        <v>101</v>
      </c>
      <c r="C29" s="1">
        <v>1817038</v>
      </c>
      <c r="D29" s="5">
        <v>118698.28</v>
      </c>
      <c r="E29" s="4">
        <v>9664.81</v>
      </c>
      <c r="F29" s="5">
        <v>80455.06</v>
      </c>
      <c r="G29" s="4">
        <v>30523.63</v>
      </c>
      <c r="H29" s="4">
        <f>SUM(D29:G29)</f>
        <v>239341.78</v>
      </c>
    </row>
    <row r="30" spans="1:8">
      <c r="A30" s="2">
        <v>26</v>
      </c>
      <c r="B30" s="1" t="s">
        <v>100</v>
      </c>
      <c r="C30" s="1">
        <v>8449480</v>
      </c>
      <c r="D30" s="5">
        <v>459.66</v>
      </c>
      <c r="E30" s="4">
        <v>0</v>
      </c>
      <c r="F30" s="4">
        <v>0</v>
      </c>
      <c r="G30" s="4">
        <v>0</v>
      </c>
      <c r="H30" s="4">
        <f t="shared" si="0"/>
        <v>459.66</v>
      </c>
    </row>
    <row r="31" spans="1:8">
      <c r="A31" s="2">
        <v>27</v>
      </c>
      <c r="B31" s="1" t="s">
        <v>99</v>
      </c>
      <c r="C31" s="1">
        <v>1801767</v>
      </c>
      <c r="D31" s="5">
        <v>94923.5</v>
      </c>
      <c r="E31" s="4">
        <v>18258.25</v>
      </c>
      <c r="F31" s="5">
        <v>47166.9</v>
      </c>
      <c r="G31" s="4">
        <v>18636.43</v>
      </c>
      <c r="H31" s="4">
        <f>SUM(D31:G31)</f>
        <v>178985.08</v>
      </c>
    </row>
    <row r="32" spans="1:8">
      <c r="A32" s="2">
        <v>28</v>
      </c>
      <c r="B32" s="1" t="s">
        <v>97</v>
      </c>
      <c r="C32" s="1">
        <v>17240539</v>
      </c>
      <c r="D32" s="5">
        <v>2616367.2400000002</v>
      </c>
      <c r="E32" s="4">
        <v>256894.72</v>
      </c>
      <c r="F32" s="5">
        <v>469467.49</v>
      </c>
      <c r="G32" s="4">
        <v>130430.55</v>
      </c>
      <c r="H32" s="4">
        <f>SUM(D32:G32)</f>
        <v>3473160</v>
      </c>
    </row>
    <row r="33" spans="1:8">
      <c r="A33" s="2">
        <v>29</v>
      </c>
      <c r="B33" s="1" t="s">
        <v>96</v>
      </c>
      <c r="C33" s="1">
        <v>30327099</v>
      </c>
      <c r="D33" s="5">
        <v>14829.49</v>
      </c>
      <c r="E33" s="4">
        <v>0</v>
      </c>
      <c r="F33" s="4">
        <v>0</v>
      </c>
      <c r="G33" s="4">
        <v>0</v>
      </c>
      <c r="H33" s="4">
        <f t="shared" si="0"/>
        <v>14829.49</v>
      </c>
    </row>
    <row r="34" spans="1:8">
      <c r="A34" s="2">
        <v>30</v>
      </c>
      <c r="B34" s="1" t="s">
        <v>95</v>
      </c>
      <c r="C34" s="1">
        <v>10685645</v>
      </c>
      <c r="D34" s="5">
        <v>21765.1</v>
      </c>
      <c r="E34" s="4">
        <v>2372.6999999999998</v>
      </c>
      <c r="F34" s="5">
        <v>3533.43</v>
      </c>
      <c r="G34" s="4">
        <v>1397.29</v>
      </c>
      <c r="H34" s="4">
        <f>SUM(D34:G34)</f>
        <v>29068.52</v>
      </c>
    </row>
    <row r="35" spans="1:8">
      <c r="A35" s="2">
        <v>31</v>
      </c>
      <c r="B35" s="1" t="s">
        <v>93</v>
      </c>
      <c r="C35" s="1">
        <v>17658176</v>
      </c>
      <c r="D35" s="5">
        <v>5650144.6699999999</v>
      </c>
      <c r="E35" s="4">
        <v>1098121.78</v>
      </c>
      <c r="F35" s="5">
        <v>1689484.24</v>
      </c>
      <c r="G35" s="4">
        <v>265426.68</v>
      </c>
      <c r="H35" s="4">
        <f>SUM(D35:G35)</f>
        <v>8703177.3699999992</v>
      </c>
    </row>
    <row r="36" spans="1:8">
      <c r="A36" s="2">
        <v>32</v>
      </c>
      <c r="B36" s="1" t="s">
        <v>92</v>
      </c>
      <c r="C36" s="1">
        <v>1827040</v>
      </c>
      <c r="D36" s="5">
        <v>6954048.8799999999</v>
      </c>
      <c r="E36" s="4">
        <f>1350474.52+229.83</f>
        <v>1350704.35</v>
      </c>
      <c r="F36" s="5">
        <v>1751501.52</v>
      </c>
      <c r="G36" s="4">
        <v>580704.32999999996</v>
      </c>
      <c r="H36" s="4">
        <f>SUM(D36:G36)</f>
        <v>10636959.08</v>
      </c>
    </row>
    <row r="37" spans="1:8">
      <c r="A37" s="2">
        <v>33</v>
      </c>
      <c r="B37" s="1" t="s">
        <v>90</v>
      </c>
      <c r="C37" s="1">
        <v>14734147</v>
      </c>
      <c r="D37" s="5">
        <v>3797.06</v>
      </c>
      <c r="E37" s="4">
        <v>0</v>
      </c>
      <c r="F37" s="5">
        <v>737.67</v>
      </c>
      <c r="G37" s="4">
        <v>20.48</v>
      </c>
      <c r="H37" s="4">
        <f>SUM(D37:G37)</f>
        <v>4555.2099999999991</v>
      </c>
    </row>
    <row r="38" spans="1:8">
      <c r="A38" s="2">
        <v>34</v>
      </c>
      <c r="B38" s="1" t="s">
        <v>89</v>
      </c>
      <c r="C38" s="1">
        <v>1854133</v>
      </c>
      <c r="D38" s="5">
        <v>13625.5</v>
      </c>
      <c r="E38" s="4">
        <v>0</v>
      </c>
      <c r="F38" s="4">
        <v>0</v>
      </c>
      <c r="G38" s="4">
        <v>0</v>
      </c>
      <c r="H38" s="4">
        <f t="shared" si="0"/>
        <v>13625.5</v>
      </c>
    </row>
    <row r="39" spans="1:8">
      <c r="A39" s="2">
        <v>35</v>
      </c>
      <c r="B39" s="1" t="s">
        <v>88</v>
      </c>
      <c r="C39" s="1">
        <v>27732857</v>
      </c>
      <c r="D39" s="5">
        <v>12501.34</v>
      </c>
      <c r="E39" s="4">
        <v>0</v>
      </c>
      <c r="F39" s="4">
        <v>0</v>
      </c>
      <c r="G39" s="4">
        <v>0</v>
      </c>
      <c r="H39" s="4">
        <f t="shared" si="0"/>
        <v>12501.34</v>
      </c>
    </row>
    <row r="40" spans="1:8">
      <c r="A40" s="2">
        <v>36</v>
      </c>
      <c r="B40" s="1" t="s">
        <v>84</v>
      </c>
      <c r="C40" s="1">
        <v>30068520</v>
      </c>
      <c r="D40" s="5">
        <v>25940.720000000001</v>
      </c>
      <c r="E40" s="4">
        <v>0</v>
      </c>
      <c r="F40" s="5">
        <v>8713.7999999999993</v>
      </c>
      <c r="G40" s="4">
        <v>3135.51</v>
      </c>
      <c r="H40" s="4">
        <f>SUM(D40:G40)</f>
        <v>37790.030000000006</v>
      </c>
    </row>
    <row r="41" spans="1:8">
      <c r="A41" s="2">
        <v>37</v>
      </c>
      <c r="B41" s="1" t="s">
        <v>83</v>
      </c>
      <c r="C41" s="1">
        <v>17275995</v>
      </c>
      <c r="D41" s="5">
        <v>1161.98</v>
      </c>
      <c r="E41" s="4">
        <v>0</v>
      </c>
      <c r="F41" s="5">
        <v>7369.65</v>
      </c>
      <c r="G41" s="4">
        <v>2795.12</v>
      </c>
      <c r="H41" s="4">
        <f>SUM(D41:G41)</f>
        <v>11326.75</v>
      </c>
    </row>
    <row r="42" spans="1:8">
      <c r="A42" s="2">
        <v>38</v>
      </c>
      <c r="B42" s="1" t="s">
        <v>82</v>
      </c>
      <c r="C42" s="1">
        <v>26561228</v>
      </c>
      <c r="D42" s="5">
        <v>33551.78</v>
      </c>
      <c r="E42" s="4">
        <v>0</v>
      </c>
      <c r="F42" s="5">
        <v>151.74</v>
      </c>
      <c r="G42" s="4">
        <v>1462.17</v>
      </c>
      <c r="H42" s="4">
        <f>SUM(D42:G42)</f>
        <v>35165.689999999995</v>
      </c>
    </row>
    <row r="43" spans="1:8">
      <c r="A43" s="2">
        <v>39</v>
      </c>
      <c r="B43" s="1" t="s">
        <v>81</v>
      </c>
      <c r="C43" s="1">
        <v>4988881</v>
      </c>
      <c r="D43" s="5">
        <v>15855.88</v>
      </c>
      <c r="E43" s="4">
        <v>229.83</v>
      </c>
      <c r="F43" s="5">
        <v>25208.11</v>
      </c>
      <c r="G43" s="4">
        <v>4131.26</v>
      </c>
      <c r="H43" s="4">
        <f>SUM(D43:G43)</f>
        <v>45425.08</v>
      </c>
    </row>
    <row r="44" spans="1:8">
      <c r="A44" s="2">
        <v>40</v>
      </c>
      <c r="B44" s="1" t="s">
        <v>80</v>
      </c>
      <c r="C44" s="1">
        <v>14169353</v>
      </c>
      <c r="D44" s="5">
        <f>23077847.26+19516.82</f>
        <v>23097364.080000002</v>
      </c>
      <c r="E44" s="4">
        <v>3584351.18</v>
      </c>
      <c r="F44" s="5">
        <v>5877903.5999999996</v>
      </c>
      <c r="G44" s="4">
        <v>1634040.23</v>
      </c>
      <c r="H44" s="4">
        <f>SUM(D44:G44)</f>
        <v>34193659.089999996</v>
      </c>
    </row>
    <row r="45" spans="1:8">
      <c r="A45" s="2">
        <v>41</v>
      </c>
      <c r="B45" s="1" t="s">
        <v>79</v>
      </c>
      <c r="C45" s="1">
        <v>4119099</v>
      </c>
      <c r="D45" s="5">
        <v>3678.48</v>
      </c>
      <c r="E45" s="4">
        <v>0</v>
      </c>
      <c r="F45" s="5">
        <v>205.73</v>
      </c>
      <c r="G45" s="4">
        <v>74.03</v>
      </c>
      <c r="H45" s="4">
        <f>SUM(D45:G45)</f>
        <v>3958.2400000000002</v>
      </c>
    </row>
    <row r="46" spans="1:8">
      <c r="A46" s="2">
        <v>42</v>
      </c>
      <c r="B46" s="1" t="s">
        <v>77</v>
      </c>
      <c r="C46" s="1">
        <v>9640550</v>
      </c>
      <c r="D46" s="5">
        <v>76.61</v>
      </c>
      <c r="E46" s="4">
        <v>0</v>
      </c>
      <c r="F46" s="4">
        <v>0</v>
      </c>
      <c r="G46" s="4">
        <v>0</v>
      </c>
      <c r="H46" s="4">
        <f t="shared" ref="H40:H78" si="1">SUM(D46:G46)</f>
        <v>76.61</v>
      </c>
    </row>
    <row r="47" spans="1:8">
      <c r="A47" s="2">
        <v>43</v>
      </c>
      <c r="B47" s="1" t="s">
        <v>76</v>
      </c>
      <c r="C47" s="1">
        <v>1703955</v>
      </c>
      <c r="D47" s="5">
        <v>1222830.28</v>
      </c>
      <c r="E47" s="4">
        <v>98977</v>
      </c>
      <c r="F47" s="5">
        <v>396567.16</v>
      </c>
      <c r="G47" s="4">
        <v>329287.17</v>
      </c>
      <c r="H47" s="4">
        <f>SUM(D47:G47)</f>
        <v>2047661.6099999999</v>
      </c>
    </row>
    <row r="48" spans="1:8">
      <c r="A48" s="2">
        <v>44</v>
      </c>
      <c r="B48" s="1" t="s">
        <v>74</v>
      </c>
      <c r="C48" s="1">
        <v>32003447</v>
      </c>
      <c r="D48" s="5">
        <v>633.32000000000005</v>
      </c>
      <c r="E48" s="4">
        <v>0</v>
      </c>
      <c r="F48" s="4">
        <v>0</v>
      </c>
      <c r="G48" s="4">
        <v>0</v>
      </c>
      <c r="H48" s="4">
        <f t="shared" si="1"/>
        <v>633.32000000000005</v>
      </c>
    </row>
    <row r="49" spans="1:8">
      <c r="A49" s="2">
        <v>45</v>
      </c>
      <c r="B49" s="1" t="s">
        <v>73</v>
      </c>
      <c r="C49" s="1">
        <v>17934239</v>
      </c>
      <c r="D49" s="5">
        <v>1517.58</v>
      </c>
      <c r="E49" s="4">
        <v>0</v>
      </c>
      <c r="F49" s="5">
        <v>401.21</v>
      </c>
      <c r="G49" s="4">
        <v>368.27</v>
      </c>
      <c r="H49" s="4">
        <f>SUM(D49:G49)</f>
        <v>2287.06</v>
      </c>
    </row>
    <row r="50" spans="1:8">
      <c r="A50" s="2">
        <v>46</v>
      </c>
      <c r="B50" s="1" t="s">
        <v>72</v>
      </c>
      <c r="C50" s="1">
        <v>30681729</v>
      </c>
      <c r="D50" s="5">
        <v>3653.02</v>
      </c>
      <c r="E50" s="4">
        <v>0</v>
      </c>
      <c r="F50" s="4">
        <v>0</v>
      </c>
      <c r="G50" s="4">
        <v>0</v>
      </c>
      <c r="H50" s="4">
        <f t="shared" si="1"/>
        <v>3653.02</v>
      </c>
    </row>
    <row r="51" spans="1:8">
      <c r="A51" s="2">
        <v>47</v>
      </c>
      <c r="B51" s="1" t="s">
        <v>69</v>
      </c>
      <c r="C51" s="1">
        <v>1817046</v>
      </c>
      <c r="D51" s="5">
        <v>103465.76</v>
      </c>
      <c r="E51" s="4">
        <v>26660.2</v>
      </c>
      <c r="F51" s="5">
        <v>38415.17</v>
      </c>
      <c r="G51" s="4">
        <v>30255.439999999999</v>
      </c>
      <c r="H51" s="4">
        <f>SUM(D51:G51)</f>
        <v>198796.57</v>
      </c>
    </row>
    <row r="52" spans="1:8">
      <c r="A52" s="2">
        <v>48</v>
      </c>
      <c r="B52" s="1" t="s">
        <v>68</v>
      </c>
      <c r="C52" s="1">
        <v>22819120</v>
      </c>
      <c r="D52" s="5">
        <v>844.42</v>
      </c>
      <c r="E52" s="4">
        <v>0</v>
      </c>
      <c r="F52" s="4">
        <v>0</v>
      </c>
      <c r="G52" s="4">
        <v>0</v>
      </c>
      <c r="H52" s="4">
        <f t="shared" si="1"/>
        <v>844.42</v>
      </c>
    </row>
    <row r="53" spans="1:8">
      <c r="A53" s="2">
        <v>49</v>
      </c>
      <c r="B53" s="1" t="s">
        <v>67</v>
      </c>
      <c r="C53" s="1">
        <v>10730215</v>
      </c>
      <c r="D53" s="5">
        <v>1887.78</v>
      </c>
      <c r="E53" s="4">
        <v>0</v>
      </c>
      <c r="F53" s="5">
        <v>23431.32</v>
      </c>
      <c r="G53" s="4">
        <v>3669.97</v>
      </c>
      <c r="H53" s="4">
        <f>SUM(D53:G53)</f>
        <v>28989.07</v>
      </c>
    </row>
    <row r="54" spans="1:8">
      <c r="A54" s="2">
        <v>50</v>
      </c>
      <c r="B54" s="1" t="s">
        <v>66</v>
      </c>
      <c r="C54" s="1">
        <v>9925965</v>
      </c>
      <c r="D54" s="5">
        <v>2007.09</v>
      </c>
      <c r="E54" s="4">
        <v>264.08999999999997</v>
      </c>
      <c r="F54" s="4">
        <v>0</v>
      </c>
      <c r="G54" s="4">
        <v>316.89</v>
      </c>
      <c r="H54" s="4">
        <f>SUM(D54:G54)</f>
        <v>2588.0699999999997</v>
      </c>
    </row>
    <row r="55" spans="1:8">
      <c r="A55" s="2">
        <v>51</v>
      </c>
      <c r="B55" s="1" t="s">
        <v>64</v>
      </c>
      <c r="C55" s="1">
        <v>35315710</v>
      </c>
      <c r="D55" s="5">
        <v>73827.520000000004</v>
      </c>
      <c r="E55" s="4">
        <v>29032.48</v>
      </c>
      <c r="F55" s="5">
        <v>22215.78</v>
      </c>
      <c r="G55" s="4">
        <v>8493.98</v>
      </c>
      <c r="H55" s="4">
        <f>SUM(D55:G55)</f>
        <v>133569.76</v>
      </c>
    </row>
    <row r="56" spans="1:8">
      <c r="A56" s="2">
        <v>52</v>
      </c>
      <c r="B56" s="1" t="s">
        <v>62</v>
      </c>
      <c r="C56" s="1">
        <v>22593359</v>
      </c>
      <c r="D56" s="5">
        <v>1233704.1499999999</v>
      </c>
      <c r="E56" s="4">
        <v>160079.59</v>
      </c>
      <c r="F56" s="5">
        <v>136993.38</v>
      </c>
      <c r="G56" s="4">
        <v>74939.759999999995</v>
      </c>
      <c r="H56" s="4">
        <f>SUM(D56:G56)</f>
        <v>1605716.8800000001</v>
      </c>
    </row>
    <row r="57" spans="1:8">
      <c r="A57" s="2">
        <v>53</v>
      </c>
      <c r="B57" s="1" t="s">
        <v>61</v>
      </c>
      <c r="C57" s="1">
        <v>1854060</v>
      </c>
      <c r="D57" s="5">
        <v>0</v>
      </c>
      <c r="E57" s="4">
        <v>211.1</v>
      </c>
      <c r="F57" s="4">
        <v>0</v>
      </c>
      <c r="G57" s="4">
        <v>0</v>
      </c>
      <c r="H57" s="4">
        <f t="shared" si="1"/>
        <v>211.1</v>
      </c>
    </row>
    <row r="58" spans="1:8">
      <c r="A58" s="2">
        <v>54</v>
      </c>
      <c r="B58" s="1" t="s">
        <v>60</v>
      </c>
      <c r="C58" s="1">
        <v>16240875</v>
      </c>
      <c r="D58" s="5">
        <v>0</v>
      </c>
      <c r="E58" s="4">
        <v>229.83</v>
      </c>
      <c r="F58" s="4">
        <v>0</v>
      </c>
      <c r="G58" s="4">
        <v>231.03</v>
      </c>
      <c r="H58" s="4">
        <f>SUM(D58:G58)</f>
        <v>460.86</v>
      </c>
    </row>
    <row r="59" spans="1:8">
      <c r="A59" s="2">
        <v>55</v>
      </c>
      <c r="B59" s="1" t="s">
        <v>59</v>
      </c>
      <c r="C59" s="1">
        <v>28015893</v>
      </c>
      <c r="D59" s="5">
        <v>345662.43</v>
      </c>
      <c r="E59" s="4">
        <v>42745.55</v>
      </c>
      <c r="F59" s="5">
        <v>99855.59</v>
      </c>
      <c r="G59" s="4">
        <v>48684.7</v>
      </c>
      <c r="H59" s="4">
        <f>SUM(D59:G59)</f>
        <v>536948.2699999999</v>
      </c>
    </row>
    <row r="60" spans="1:8">
      <c r="A60" s="2">
        <v>56</v>
      </c>
      <c r="B60" s="1" t="s">
        <v>58</v>
      </c>
      <c r="C60" s="1">
        <v>32334211</v>
      </c>
      <c r="D60" s="5">
        <v>109338.16</v>
      </c>
      <c r="E60" s="4">
        <v>229.83</v>
      </c>
      <c r="F60" s="5">
        <v>84849.9</v>
      </c>
      <c r="G60" s="4">
        <v>4139.0200000000004</v>
      </c>
      <c r="H60" s="4">
        <f>SUM(D60:G60)</f>
        <v>198556.91</v>
      </c>
    </row>
    <row r="61" spans="1:8">
      <c r="A61" s="2">
        <v>57</v>
      </c>
      <c r="B61" s="1" t="s">
        <v>53</v>
      </c>
      <c r="C61" s="1">
        <v>4250360</v>
      </c>
      <c r="D61" s="5">
        <v>3393.95</v>
      </c>
      <c r="E61" s="4">
        <v>0</v>
      </c>
      <c r="F61" s="5">
        <v>16465.650000000001</v>
      </c>
      <c r="G61" s="4">
        <v>23142.62</v>
      </c>
      <c r="H61" s="4">
        <f>SUM(D61:G61)</f>
        <v>43002.22</v>
      </c>
    </row>
    <row r="62" spans="1:8">
      <c r="A62" s="2">
        <v>58</v>
      </c>
      <c r="B62" s="1" t="s">
        <v>52</v>
      </c>
      <c r="C62" s="1">
        <v>32245084</v>
      </c>
      <c r="D62" s="5">
        <v>3653.02</v>
      </c>
      <c r="E62" s="4">
        <v>0</v>
      </c>
      <c r="F62" s="5">
        <v>9582.43</v>
      </c>
      <c r="G62" s="4">
        <v>590.57000000000005</v>
      </c>
      <c r="H62" s="4">
        <f>SUM(D62:G62)</f>
        <v>13826.02</v>
      </c>
    </row>
    <row r="63" spans="1:8">
      <c r="A63" s="2">
        <v>59</v>
      </c>
      <c r="B63" s="1" t="s">
        <v>48</v>
      </c>
      <c r="C63" s="1">
        <v>1808005</v>
      </c>
      <c r="D63" s="5">
        <v>53661.08</v>
      </c>
      <c r="E63" s="4">
        <v>48197.84</v>
      </c>
      <c r="F63" s="5">
        <v>21465.09</v>
      </c>
      <c r="G63" s="4">
        <v>5712.38</v>
      </c>
      <c r="H63" s="4">
        <f>SUM(D63:G63)</f>
        <v>129036.39</v>
      </c>
    </row>
    <row r="64" spans="1:8">
      <c r="A64" s="2">
        <v>60</v>
      </c>
      <c r="B64" s="1" t="s">
        <v>46</v>
      </c>
      <c r="C64" s="1">
        <v>24374444</v>
      </c>
      <c r="D64" s="5">
        <v>70.37</v>
      </c>
      <c r="E64" s="4">
        <v>0</v>
      </c>
      <c r="F64" s="4">
        <v>0</v>
      </c>
      <c r="G64" s="4">
        <v>0</v>
      </c>
      <c r="H64" s="4">
        <f t="shared" si="1"/>
        <v>70.37</v>
      </c>
    </row>
    <row r="65" spans="1:8">
      <c r="A65" s="2">
        <v>61</v>
      </c>
      <c r="B65" s="1" t="s">
        <v>44</v>
      </c>
      <c r="C65" s="1">
        <v>22626561</v>
      </c>
      <c r="D65" s="5">
        <v>459.66</v>
      </c>
      <c r="E65" s="4">
        <v>0</v>
      </c>
      <c r="F65" s="5">
        <v>229.83</v>
      </c>
      <c r="G65" s="4">
        <v>0</v>
      </c>
      <c r="H65" s="4">
        <f t="shared" si="1"/>
        <v>689.49</v>
      </c>
    </row>
    <row r="66" spans="1:8">
      <c r="A66" s="2">
        <v>62</v>
      </c>
      <c r="B66" s="1" t="s">
        <v>43</v>
      </c>
      <c r="C66" s="1">
        <v>1818319</v>
      </c>
      <c r="D66" s="5">
        <v>617449.35</v>
      </c>
      <c r="E66" s="4">
        <v>115329.04</v>
      </c>
      <c r="F66" s="5">
        <v>107542.55</v>
      </c>
      <c r="G66" s="4">
        <v>152374.13</v>
      </c>
      <c r="H66" s="4">
        <f>SUM(D66:G66)</f>
        <v>992695.07000000007</v>
      </c>
    </row>
    <row r="67" spans="1:8">
      <c r="A67" s="2">
        <v>63</v>
      </c>
      <c r="B67" s="1" t="s">
        <v>39</v>
      </c>
      <c r="C67" s="1">
        <v>24023630</v>
      </c>
      <c r="D67" s="5">
        <v>592.1</v>
      </c>
      <c r="E67" s="4">
        <v>0</v>
      </c>
      <c r="F67" s="4">
        <v>0</v>
      </c>
      <c r="G67" s="4">
        <v>218.04</v>
      </c>
      <c r="H67" s="4">
        <f>SUM(D67:G67)</f>
        <v>810.14</v>
      </c>
    </row>
    <row r="68" spans="1:8">
      <c r="A68" s="2">
        <v>64</v>
      </c>
      <c r="B68" s="1" t="s">
        <v>38</v>
      </c>
      <c r="C68">
        <v>26573672</v>
      </c>
      <c r="D68" s="5">
        <v>0</v>
      </c>
      <c r="E68" s="4">
        <v>0</v>
      </c>
      <c r="F68" s="5">
        <v>18355.22</v>
      </c>
      <c r="G68" s="4">
        <v>6604.79</v>
      </c>
      <c r="H68" s="4">
        <f>SUM(D68:G68)</f>
        <v>24960.010000000002</v>
      </c>
    </row>
    <row r="69" spans="1:8">
      <c r="A69" s="2">
        <v>65</v>
      </c>
      <c r="B69" s="1" t="s">
        <v>37</v>
      </c>
      <c r="C69" s="1">
        <v>11350443</v>
      </c>
      <c r="D69" s="5">
        <v>1495.28</v>
      </c>
      <c r="E69" s="4">
        <v>359.94</v>
      </c>
      <c r="F69" s="5">
        <v>133.84</v>
      </c>
      <c r="G69" s="4">
        <v>474.19</v>
      </c>
      <c r="H69" s="4">
        <f>SUM(D69:G69)</f>
        <v>2463.25</v>
      </c>
    </row>
    <row r="70" spans="1:8">
      <c r="A70" s="2">
        <v>66</v>
      </c>
      <c r="B70" s="1" t="s">
        <v>36</v>
      </c>
      <c r="C70" s="1">
        <v>11169316</v>
      </c>
      <c r="D70" s="5">
        <v>141734.20000000001</v>
      </c>
      <c r="E70" s="4">
        <v>300.2</v>
      </c>
      <c r="F70" s="5">
        <v>3754.27</v>
      </c>
      <c r="G70" s="4">
        <v>2580.77</v>
      </c>
      <c r="H70" s="4">
        <f>SUM(D70:G70)</f>
        <v>148369.44</v>
      </c>
    </row>
    <row r="71" spans="1:8">
      <c r="A71" s="2">
        <v>67</v>
      </c>
      <c r="B71" s="1" t="s">
        <v>33</v>
      </c>
      <c r="C71" s="1">
        <v>14537781</v>
      </c>
      <c r="D71" s="5">
        <v>225.39</v>
      </c>
      <c r="E71" s="4">
        <v>0</v>
      </c>
      <c r="F71" s="4">
        <v>0</v>
      </c>
      <c r="G71" s="4">
        <v>77.400000000000006</v>
      </c>
      <c r="H71" s="4">
        <f>SUM(D71:G71)</f>
        <v>302.78999999999996</v>
      </c>
    </row>
    <row r="72" spans="1:8">
      <c r="A72" s="2">
        <v>68</v>
      </c>
      <c r="B72" s="1" t="s">
        <v>31</v>
      </c>
      <c r="C72" s="1">
        <v>2505000</v>
      </c>
      <c r="D72" s="5">
        <v>168750.69</v>
      </c>
      <c r="E72" s="4">
        <v>46379.62</v>
      </c>
      <c r="F72" s="5">
        <v>39968.49</v>
      </c>
      <c r="G72" s="4">
        <v>27618.07</v>
      </c>
      <c r="H72" s="4">
        <f>SUM(D72:G72)</f>
        <v>282716.87</v>
      </c>
    </row>
    <row r="73" spans="1:8">
      <c r="A73" s="2">
        <v>69</v>
      </c>
      <c r="B73" s="1" t="s">
        <v>30</v>
      </c>
      <c r="C73" s="1">
        <v>1845631</v>
      </c>
      <c r="D73" s="5">
        <v>406024.28</v>
      </c>
      <c r="E73" s="4">
        <v>25196.34</v>
      </c>
      <c r="F73" s="5">
        <v>44820.9</v>
      </c>
      <c r="G73" s="4">
        <v>31774.18</v>
      </c>
      <c r="H73" s="4">
        <f>SUM(D73:G73)</f>
        <v>507815.70000000007</v>
      </c>
    </row>
    <row r="74" spans="1:8">
      <c r="A74" s="2">
        <v>70</v>
      </c>
      <c r="B74" s="1" t="s">
        <v>29</v>
      </c>
      <c r="C74" s="1">
        <v>28435056</v>
      </c>
      <c r="D74" s="5">
        <v>8327.48</v>
      </c>
      <c r="E74" s="4">
        <v>71.5</v>
      </c>
      <c r="F74" s="5">
        <v>7707.29</v>
      </c>
      <c r="G74" s="4">
        <v>74.63</v>
      </c>
      <c r="H74" s="4">
        <f>SUM(D74:G74)</f>
        <v>16180.9</v>
      </c>
    </row>
    <row r="75" spans="1:8">
      <c r="A75" s="2">
        <v>71</v>
      </c>
      <c r="B75" s="1" t="s">
        <v>28</v>
      </c>
      <c r="C75" s="1">
        <v>3596251</v>
      </c>
      <c r="D75" s="5">
        <v>1691735.69</v>
      </c>
      <c r="E75" s="4">
        <v>335604.6</v>
      </c>
      <c r="F75" s="5">
        <v>454399.03</v>
      </c>
      <c r="G75" s="4">
        <v>74253.649999999994</v>
      </c>
      <c r="H75" s="4">
        <f>SUM(D75:G75)</f>
        <v>2555992.9700000002</v>
      </c>
    </row>
    <row r="76" spans="1:8">
      <c r="A76" s="2">
        <v>72</v>
      </c>
      <c r="B76" s="1" t="s">
        <v>27</v>
      </c>
      <c r="C76" s="1">
        <v>18826413</v>
      </c>
      <c r="D76" s="5">
        <v>0</v>
      </c>
      <c r="E76" s="4">
        <v>0</v>
      </c>
      <c r="F76" s="5">
        <v>0</v>
      </c>
      <c r="G76" s="4">
        <v>2924.34</v>
      </c>
      <c r="H76" s="4">
        <f>SUM(D76:G76)</f>
        <v>2924.34</v>
      </c>
    </row>
    <row r="77" spans="1:8">
      <c r="A77" s="2">
        <v>73</v>
      </c>
      <c r="B77" s="1" t="s">
        <v>26</v>
      </c>
      <c r="C77" s="1">
        <v>36311172</v>
      </c>
      <c r="D77" s="5">
        <v>113.52</v>
      </c>
      <c r="E77" s="4">
        <v>0</v>
      </c>
      <c r="F77" s="4">
        <v>0</v>
      </c>
      <c r="G77" s="4">
        <v>0</v>
      </c>
      <c r="H77" s="4">
        <f t="shared" si="1"/>
        <v>113.52</v>
      </c>
    </row>
    <row r="78" spans="1:8">
      <c r="A78" s="2">
        <v>74</v>
      </c>
      <c r="B78" s="1" t="s">
        <v>24</v>
      </c>
      <c r="C78" s="1">
        <v>6687486</v>
      </c>
      <c r="D78" s="5">
        <v>1173.5</v>
      </c>
      <c r="E78" s="4">
        <v>211.1</v>
      </c>
      <c r="F78" s="5">
        <v>249.05</v>
      </c>
      <c r="G78" s="4">
        <v>461.45</v>
      </c>
      <c r="H78" s="4">
        <f>SUM(D78:G78)</f>
        <v>2095.1</v>
      </c>
    </row>
    <row r="79" spans="1:8">
      <c r="A79" s="2">
        <v>75</v>
      </c>
      <c r="B79" s="1" t="s">
        <v>23</v>
      </c>
      <c r="C79" s="1">
        <v>2800620</v>
      </c>
      <c r="D79" s="5">
        <v>459.66</v>
      </c>
      <c r="E79" s="4">
        <v>0</v>
      </c>
      <c r="F79" s="5">
        <v>169.9</v>
      </c>
      <c r="G79" s="4">
        <v>61.13</v>
      </c>
      <c r="H79" s="4">
        <f>SUM(D79:G79)</f>
        <v>690.69</v>
      </c>
    </row>
    <row r="80" spans="1:8">
      <c r="A80" s="2">
        <v>76</v>
      </c>
      <c r="B80" s="1" t="s">
        <v>22</v>
      </c>
      <c r="C80" s="1">
        <v>32561591</v>
      </c>
      <c r="D80" s="5">
        <v>0</v>
      </c>
      <c r="E80" s="4">
        <v>0</v>
      </c>
      <c r="F80" s="5">
        <v>0</v>
      </c>
      <c r="G80" s="4">
        <v>220.62</v>
      </c>
      <c r="H80" s="4">
        <f>SUM(D80:G80)</f>
        <v>220.62</v>
      </c>
    </row>
    <row r="81" spans="1:11">
      <c r="A81" s="2">
        <v>77</v>
      </c>
      <c r="B81" s="1" t="s">
        <v>21</v>
      </c>
      <c r="C81" s="1">
        <v>32377182</v>
      </c>
      <c r="D81" s="5">
        <v>654.12</v>
      </c>
      <c r="E81" s="4">
        <v>218.04</v>
      </c>
      <c r="F81" s="5">
        <v>75.13</v>
      </c>
      <c r="G81" s="4">
        <v>0</v>
      </c>
      <c r="H81" s="4">
        <f t="shared" ref="H79:H93" si="2">SUM(D81:G81)</f>
        <v>947.29</v>
      </c>
    </row>
    <row r="82" spans="1:11">
      <c r="A82" s="2">
        <v>78</v>
      </c>
      <c r="B82" s="1" t="s">
        <v>19</v>
      </c>
      <c r="C82" s="1">
        <v>1817348</v>
      </c>
      <c r="D82" s="5">
        <v>9036.4500000000007</v>
      </c>
      <c r="E82" s="4">
        <v>0</v>
      </c>
      <c r="F82" s="5">
        <v>17732.34</v>
      </c>
      <c r="G82" s="4">
        <v>10021.49</v>
      </c>
      <c r="H82" s="4">
        <f>SUM(D82:G82)</f>
        <v>36790.28</v>
      </c>
    </row>
    <row r="83" spans="1:11">
      <c r="A83" s="2">
        <v>79</v>
      </c>
      <c r="B83" s="1" t="s">
        <v>18</v>
      </c>
      <c r="C83" s="1">
        <v>10662447</v>
      </c>
      <c r="D83" s="5">
        <v>66084.09</v>
      </c>
      <c r="E83" s="4">
        <v>0</v>
      </c>
      <c r="F83" s="5">
        <v>8267.84</v>
      </c>
      <c r="G83" s="4">
        <v>389.81</v>
      </c>
      <c r="H83" s="4">
        <f>SUM(D83:G83)</f>
        <v>74741.739999999991</v>
      </c>
    </row>
    <row r="84" spans="1:11">
      <c r="A84" s="2">
        <v>80</v>
      </c>
      <c r="B84" s="1" t="s">
        <v>16</v>
      </c>
      <c r="C84" s="1">
        <v>22389180</v>
      </c>
      <c r="D84" s="5">
        <v>39501.629999999997</v>
      </c>
      <c r="E84" s="4">
        <v>0</v>
      </c>
      <c r="F84" s="4">
        <v>0</v>
      </c>
      <c r="G84" s="4">
        <v>0</v>
      </c>
      <c r="H84" s="4">
        <f t="shared" si="2"/>
        <v>39501.629999999997</v>
      </c>
    </row>
    <row r="85" spans="1:11">
      <c r="A85" s="2">
        <v>81</v>
      </c>
      <c r="B85" s="1" t="s">
        <v>15</v>
      </c>
      <c r="C85" s="1">
        <v>1817577</v>
      </c>
      <c r="D85" s="5">
        <v>1990.24</v>
      </c>
      <c r="E85" s="4">
        <v>229.83</v>
      </c>
      <c r="F85" s="5">
        <v>514.91999999999996</v>
      </c>
      <c r="G85" s="4">
        <v>185.28</v>
      </c>
      <c r="H85" s="4">
        <f>SUM(D85:G85)</f>
        <v>2920.2700000000004</v>
      </c>
    </row>
    <row r="86" spans="1:11">
      <c r="A86" s="2">
        <v>82</v>
      </c>
      <c r="B86" s="1" t="s">
        <v>13</v>
      </c>
      <c r="C86" s="1">
        <v>16696007</v>
      </c>
      <c r="D86" s="5">
        <v>225.39</v>
      </c>
      <c r="E86" s="4">
        <v>0</v>
      </c>
      <c r="F86" s="5">
        <v>52312.47</v>
      </c>
      <c r="G86" s="4">
        <v>3401.34</v>
      </c>
      <c r="H86" s="4">
        <f>SUM(D86:G86)</f>
        <v>55939.199999999997</v>
      </c>
    </row>
    <row r="87" spans="1:11">
      <c r="A87" s="2">
        <v>83</v>
      </c>
      <c r="B87" s="1" t="s">
        <v>12</v>
      </c>
      <c r="C87" s="1">
        <v>10110477</v>
      </c>
      <c r="D87" s="5">
        <v>634556.62</v>
      </c>
      <c r="E87" s="4">
        <v>98725.29</v>
      </c>
      <c r="F87" s="5">
        <v>229850.93</v>
      </c>
      <c r="G87" s="4">
        <v>63603.87</v>
      </c>
      <c r="H87" s="4">
        <f>SUM(D87:G87)</f>
        <v>1026736.7100000001</v>
      </c>
    </row>
    <row r="88" spans="1:11">
      <c r="A88" s="2">
        <v>84</v>
      </c>
      <c r="B88" s="1" t="s">
        <v>8</v>
      </c>
      <c r="C88" s="1">
        <v>26169322</v>
      </c>
      <c r="D88" s="5">
        <v>0</v>
      </c>
      <c r="E88" s="4">
        <v>0</v>
      </c>
      <c r="F88" s="5">
        <v>0</v>
      </c>
      <c r="G88" s="4">
        <v>77.400000000000006</v>
      </c>
      <c r="H88" s="4">
        <f>SUM(D88:G88)</f>
        <v>77.400000000000006</v>
      </c>
      <c r="K88" s="15"/>
    </row>
    <row r="89" spans="1:11">
      <c r="A89" s="2">
        <v>85</v>
      </c>
      <c r="B89" s="1" t="s">
        <v>134</v>
      </c>
      <c r="C89" s="1">
        <v>17802939</v>
      </c>
      <c r="D89" s="5">
        <f>31870691.21+41681.96</f>
        <v>31912373.170000002</v>
      </c>
      <c r="E89" s="4">
        <f>4011.2+7563566.43</f>
        <v>7567577.6299999999</v>
      </c>
      <c r="F89" s="5">
        <f>8022.4+1033371.61</f>
        <v>1041394.01</v>
      </c>
      <c r="G89" s="4">
        <f>4011.2+3131069.44</f>
        <v>3135080.64</v>
      </c>
      <c r="H89" s="4">
        <f>SUM(D89:G89)</f>
        <v>43656425.450000003</v>
      </c>
    </row>
    <row r="90" spans="1:11">
      <c r="A90" s="2">
        <v>86</v>
      </c>
      <c r="B90" s="1" t="s">
        <v>135</v>
      </c>
      <c r="C90" s="1">
        <v>27934376</v>
      </c>
      <c r="D90" s="5">
        <f>1583723.94+210.6</f>
        <v>1583934.54</v>
      </c>
      <c r="E90" s="4">
        <v>842843.13</v>
      </c>
      <c r="F90" s="5">
        <v>705.23</v>
      </c>
      <c r="G90" s="4">
        <v>492744.61</v>
      </c>
      <c r="H90" s="4">
        <f>SUM(D90:G90)</f>
        <v>2920227.51</v>
      </c>
    </row>
    <row r="91" spans="1:11">
      <c r="A91" s="2">
        <v>87</v>
      </c>
      <c r="B91" s="1" t="s">
        <v>133</v>
      </c>
      <c r="C91" s="1">
        <v>33356188</v>
      </c>
      <c r="D91" s="5">
        <v>3207551.06</v>
      </c>
      <c r="E91" s="4">
        <v>1267478.07</v>
      </c>
      <c r="F91" s="5">
        <v>91302.23</v>
      </c>
      <c r="G91" s="4">
        <v>294077.11</v>
      </c>
      <c r="H91" s="4">
        <f>SUM(D91:G91)</f>
        <v>4860408.4700000007</v>
      </c>
    </row>
    <row r="92" spans="1:11">
      <c r="A92" s="2">
        <v>88</v>
      </c>
      <c r="B92" s="1" t="s">
        <v>132</v>
      </c>
      <c r="C92" s="1">
        <v>4548538</v>
      </c>
      <c r="D92" s="5">
        <v>513318.31</v>
      </c>
      <c r="E92" s="4">
        <v>121967.37</v>
      </c>
      <c r="F92" s="5">
        <v>14155.49</v>
      </c>
      <c r="G92" s="4">
        <v>52932.06</v>
      </c>
      <c r="H92" s="4">
        <f>SUM(D92:G92)</f>
        <v>702373.23</v>
      </c>
    </row>
    <row r="93" spans="1:11">
      <c r="A93" s="2">
        <v>89</v>
      </c>
      <c r="B93" s="1" t="s">
        <v>131</v>
      </c>
      <c r="C93" s="1">
        <v>4483447</v>
      </c>
      <c r="D93" s="5">
        <v>14911690.35</v>
      </c>
      <c r="E93" s="4">
        <v>3597805</v>
      </c>
      <c r="F93" s="5">
        <f>20821.26+1017309.34</f>
        <v>1038130.6</v>
      </c>
      <c r="G93" s="4">
        <f>10410.63+2850103.7</f>
        <v>2860514.33</v>
      </c>
      <c r="H93" s="4">
        <f>SUM(D93:G93)</f>
        <v>22408140.280000001</v>
      </c>
    </row>
    <row r="97" spans="1:11">
      <c r="B97" t="s">
        <v>142</v>
      </c>
    </row>
    <row r="100" spans="1:11" s="9" customFormat="1" ht="30">
      <c r="A100" s="7" t="s">
        <v>0</v>
      </c>
      <c r="B100" s="7" t="s">
        <v>1</v>
      </c>
      <c r="C100" s="7" t="s">
        <v>2</v>
      </c>
      <c r="D100" s="11" t="s">
        <v>3</v>
      </c>
      <c r="E100" s="8" t="s">
        <v>4</v>
      </c>
      <c r="F100" s="8" t="s">
        <v>5</v>
      </c>
      <c r="G100" s="8" t="s">
        <v>6</v>
      </c>
      <c r="H100" s="11" t="s">
        <v>7</v>
      </c>
      <c r="K100" s="13"/>
    </row>
    <row r="101" spans="1:11">
      <c r="A101" s="2">
        <v>1</v>
      </c>
      <c r="B101" s="1" t="s">
        <v>130</v>
      </c>
      <c r="C101" s="1">
        <v>16439143</v>
      </c>
      <c r="D101" s="4">
        <v>263253.09999999998</v>
      </c>
      <c r="E101" s="4">
        <v>53360.93</v>
      </c>
      <c r="F101" s="4">
        <v>27353.940000000002</v>
      </c>
      <c r="G101" s="4">
        <v>16129.380000000001</v>
      </c>
      <c r="H101" s="4">
        <f>SUM(D101:G101)</f>
        <v>360097.35</v>
      </c>
    </row>
    <row r="102" spans="1:11">
      <c r="A102" s="2">
        <v>2</v>
      </c>
      <c r="B102" s="1" t="s">
        <v>129</v>
      </c>
      <c r="C102" s="1">
        <v>24923569</v>
      </c>
      <c r="D102" s="4">
        <v>23867.14</v>
      </c>
      <c r="E102" s="4">
        <v>4416.78</v>
      </c>
      <c r="F102" s="4">
        <v>1374.94</v>
      </c>
      <c r="G102" s="4">
        <v>1638.67</v>
      </c>
      <c r="H102" s="4">
        <f>SUM(D102:G102)</f>
        <v>31297.53</v>
      </c>
    </row>
    <row r="103" spans="1:11">
      <c r="A103" s="2">
        <v>3</v>
      </c>
      <c r="B103" s="1" t="s">
        <v>128</v>
      </c>
      <c r="C103" s="1">
        <v>21518073</v>
      </c>
      <c r="D103" s="4">
        <v>224238.38</v>
      </c>
      <c r="E103" s="4">
        <v>40465.85</v>
      </c>
      <c r="F103" s="4">
        <v>28697.87</v>
      </c>
      <c r="G103" s="4">
        <v>18586.22</v>
      </c>
      <c r="H103" s="4">
        <f>SUM(D103:G103)</f>
        <v>311988.31999999995</v>
      </c>
    </row>
    <row r="104" spans="1:11">
      <c r="A104" s="2">
        <v>4</v>
      </c>
      <c r="B104" s="1" t="s">
        <v>127</v>
      </c>
      <c r="C104" s="1">
        <v>30068490</v>
      </c>
      <c r="D104" s="4">
        <v>18654.150000000001</v>
      </c>
      <c r="E104" s="4">
        <v>953.4</v>
      </c>
      <c r="F104" s="4">
        <v>1157.93</v>
      </c>
      <c r="G104" s="4">
        <v>3267.36</v>
      </c>
      <c r="H104" s="4">
        <f>SUM(D104:G104)</f>
        <v>24032.840000000004</v>
      </c>
    </row>
    <row r="105" spans="1:11">
      <c r="A105" s="2">
        <v>5</v>
      </c>
      <c r="B105" s="1" t="s">
        <v>126</v>
      </c>
      <c r="C105" s="1">
        <v>29434776</v>
      </c>
      <c r="D105" s="4">
        <v>55445.919999999998</v>
      </c>
      <c r="E105" s="4">
        <v>11604.84</v>
      </c>
      <c r="F105" s="4">
        <v>3586.59</v>
      </c>
      <c r="G105" s="4">
        <v>7514.52</v>
      </c>
      <c r="H105" s="4">
        <f>SUM(D105:G105)</f>
        <v>78151.87</v>
      </c>
    </row>
    <row r="106" spans="1:11">
      <c r="A106" s="2">
        <v>6</v>
      </c>
      <c r="B106" s="1" t="s">
        <v>125</v>
      </c>
      <c r="C106" s="1">
        <v>35845008</v>
      </c>
      <c r="D106" s="4">
        <v>79915.460000000006</v>
      </c>
      <c r="E106" s="4">
        <v>27061.119999999999</v>
      </c>
      <c r="F106" s="4">
        <v>12263.34</v>
      </c>
      <c r="G106" s="4">
        <v>6343.68</v>
      </c>
      <c r="H106" s="4">
        <f>SUM(D106:G106)</f>
        <v>125583.6</v>
      </c>
    </row>
    <row r="107" spans="1:11">
      <c r="A107" s="2">
        <v>7</v>
      </c>
      <c r="B107" s="1" t="s">
        <v>124</v>
      </c>
      <c r="C107" s="1">
        <v>14632376</v>
      </c>
      <c r="D107" s="4">
        <v>3163.75</v>
      </c>
      <c r="E107" s="4">
        <v>1094.72</v>
      </c>
      <c r="F107" s="4">
        <v>259.35000000000002</v>
      </c>
      <c r="G107" s="4">
        <v>84.79</v>
      </c>
      <c r="H107" s="4">
        <f>SUM(D107:G107)</f>
        <v>4602.6100000000006</v>
      </c>
    </row>
    <row r="108" spans="1:11">
      <c r="A108" s="2">
        <v>8</v>
      </c>
      <c r="B108" s="1" t="s">
        <v>123</v>
      </c>
      <c r="C108" s="1">
        <v>4119927</v>
      </c>
      <c r="D108" s="4">
        <v>82931.75</v>
      </c>
      <c r="E108" s="4">
        <v>21097.71</v>
      </c>
      <c r="F108" s="4">
        <v>6177.8700000000008</v>
      </c>
      <c r="G108" s="4">
        <v>7999.52</v>
      </c>
      <c r="H108" s="4">
        <f>SUM(D108:G108)</f>
        <v>118206.84999999999</v>
      </c>
    </row>
    <row r="109" spans="1:11">
      <c r="A109" s="2">
        <v>9</v>
      </c>
      <c r="B109" s="1" t="s">
        <v>122</v>
      </c>
      <c r="C109" s="1">
        <v>3038433</v>
      </c>
      <c r="D109" s="4">
        <v>87614.14</v>
      </c>
      <c r="E109" s="4">
        <v>23862.85</v>
      </c>
      <c r="F109" s="4">
        <v>10907.56</v>
      </c>
      <c r="G109" s="4">
        <v>3810.69</v>
      </c>
      <c r="H109" s="4">
        <f>SUM(D109:G109)</f>
        <v>126195.23999999999</v>
      </c>
    </row>
    <row r="110" spans="1:11">
      <c r="A110" s="2">
        <v>10</v>
      </c>
      <c r="B110" s="1" t="s">
        <v>121</v>
      </c>
      <c r="C110" s="1">
        <v>1827120</v>
      </c>
      <c r="D110" s="4">
        <v>4756.0200000000004</v>
      </c>
      <c r="E110" s="4">
        <v>620.4</v>
      </c>
      <c r="F110" s="4">
        <v>280.39999999999998</v>
      </c>
      <c r="G110" s="4">
        <v>307.27</v>
      </c>
      <c r="H110" s="4">
        <f>SUM(D110:G110)</f>
        <v>5964.09</v>
      </c>
    </row>
    <row r="111" spans="1:11">
      <c r="A111" s="2">
        <v>11</v>
      </c>
      <c r="B111" s="1" t="s">
        <v>120</v>
      </c>
      <c r="C111" s="1">
        <v>9497370</v>
      </c>
      <c r="D111" s="4">
        <v>49510.55</v>
      </c>
      <c r="E111" s="4">
        <v>7293.75</v>
      </c>
      <c r="F111" s="4">
        <v>2326.2800000000002</v>
      </c>
      <c r="G111" s="4">
        <v>3141.17</v>
      </c>
      <c r="H111" s="4">
        <f>SUM(D111:G111)</f>
        <v>62271.75</v>
      </c>
    </row>
    <row r="112" spans="1:11">
      <c r="A112" s="2">
        <v>12</v>
      </c>
      <c r="B112" s="1" t="s">
        <v>119</v>
      </c>
      <c r="C112" s="1">
        <v>1852426</v>
      </c>
      <c r="D112" s="4">
        <v>59546.54</v>
      </c>
      <c r="E112" s="4">
        <v>13791.7</v>
      </c>
      <c r="F112" s="4">
        <v>7216.2</v>
      </c>
      <c r="G112" s="4">
        <v>6941.5000000000009</v>
      </c>
      <c r="H112" s="4">
        <f>SUM(D112:G112)</f>
        <v>87495.94</v>
      </c>
    </row>
    <row r="113" spans="1:8">
      <c r="A113" s="2">
        <v>13</v>
      </c>
      <c r="B113" s="1" t="s">
        <v>118</v>
      </c>
      <c r="C113" s="1">
        <v>43120043</v>
      </c>
      <c r="D113" s="4">
        <v>19469.86</v>
      </c>
      <c r="E113" s="4">
        <v>3640.28</v>
      </c>
      <c r="F113" s="4">
        <v>561.66999999999996</v>
      </c>
      <c r="G113" s="4">
        <v>1539.1100000000001</v>
      </c>
      <c r="H113" s="4">
        <f>SUM(D113:G113)</f>
        <v>25210.92</v>
      </c>
    </row>
    <row r="114" spans="1:8">
      <c r="A114" s="2">
        <v>14</v>
      </c>
      <c r="B114" s="1" t="s">
        <v>117</v>
      </c>
      <c r="C114" s="1">
        <v>1803830</v>
      </c>
      <c r="D114" s="4">
        <v>6032107.0199999996</v>
      </c>
      <c r="E114" s="4">
        <v>1070045.54</v>
      </c>
      <c r="F114" s="4">
        <v>967476.07000000007</v>
      </c>
      <c r="G114" s="4">
        <v>475738.2</v>
      </c>
      <c r="H114" s="4">
        <f>SUM(D114:G114)</f>
        <v>8545366.8300000001</v>
      </c>
    </row>
    <row r="115" spans="1:8">
      <c r="A115" s="2">
        <v>15</v>
      </c>
      <c r="B115" s="1" t="s">
        <v>116</v>
      </c>
      <c r="C115" s="1">
        <v>2483408</v>
      </c>
      <c r="D115" s="4">
        <v>399473.77</v>
      </c>
      <c r="E115" s="4">
        <v>81109.399999999994</v>
      </c>
      <c r="F115" s="4">
        <v>49649.36</v>
      </c>
      <c r="G115" s="4">
        <v>38236.509999999995</v>
      </c>
      <c r="H115" s="4">
        <f>SUM(D115:G115)</f>
        <v>568469.04</v>
      </c>
    </row>
    <row r="116" spans="1:8">
      <c r="A116" s="2">
        <v>16</v>
      </c>
      <c r="B116" s="1" t="s">
        <v>115</v>
      </c>
      <c r="C116" s="1">
        <v>18491083</v>
      </c>
      <c r="D116" s="4">
        <v>47229.17</v>
      </c>
      <c r="E116" s="4">
        <v>24898.149999999998</v>
      </c>
      <c r="F116" s="4">
        <v>3398.29</v>
      </c>
      <c r="G116" s="4">
        <v>2988.83</v>
      </c>
      <c r="H116" s="4">
        <f>SUM(D116:G116)</f>
        <v>78514.439999999988</v>
      </c>
    </row>
    <row r="117" spans="1:8">
      <c r="A117" s="2">
        <v>17</v>
      </c>
      <c r="B117" s="1" t="s">
        <v>114</v>
      </c>
      <c r="C117" s="1">
        <v>4988636</v>
      </c>
      <c r="D117" s="4">
        <v>62282.61</v>
      </c>
      <c r="E117" s="4">
        <v>13463.259999999998</v>
      </c>
      <c r="F117" s="4">
        <v>6047.89</v>
      </c>
      <c r="G117" s="4">
        <v>5145.1000000000004</v>
      </c>
      <c r="H117" s="4">
        <f>SUM(D117:G117)</f>
        <v>86938.86</v>
      </c>
    </row>
    <row r="118" spans="1:8">
      <c r="A118" s="2">
        <v>18</v>
      </c>
      <c r="B118" s="1" t="s">
        <v>113</v>
      </c>
      <c r="C118" s="1">
        <v>22784316</v>
      </c>
      <c r="D118" s="4">
        <v>72234.89</v>
      </c>
      <c r="E118" s="4">
        <v>11562.91</v>
      </c>
      <c r="F118" s="4">
        <v>13346.2</v>
      </c>
      <c r="G118" s="4">
        <v>6202.95</v>
      </c>
      <c r="H118" s="4">
        <f>SUM(D118:G118)</f>
        <v>103346.95</v>
      </c>
    </row>
    <row r="119" spans="1:8">
      <c r="A119" s="2">
        <v>19</v>
      </c>
      <c r="B119" s="1" t="s">
        <v>112</v>
      </c>
      <c r="C119" s="1">
        <v>17477870</v>
      </c>
      <c r="D119" s="4">
        <v>50.87</v>
      </c>
      <c r="E119" s="4">
        <v>0</v>
      </c>
      <c r="F119" s="4">
        <v>0</v>
      </c>
      <c r="G119" s="4">
        <v>0</v>
      </c>
      <c r="H119" s="4">
        <f t="shared" ref="H101:H119" si="3">SUM(D119:G119)</f>
        <v>50.87</v>
      </c>
    </row>
    <row r="120" spans="1:8">
      <c r="A120" s="2">
        <v>20</v>
      </c>
      <c r="B120" s="1" t="s">
        <v>111</v>
      </c>
      <c r="C120" s="1">
        <v>3483813</v>
      </c>
      <c r="D120" s="4">
        <v>120563.35</v>
      </c>
      <c r="E120" s="4">
        <v>20360.28</v>
      </c>
      <c r="F120" s="4">
        <v>23333.190000000002</v>
      </c>
      <c r="G120" s="4">
        <v>17304.23</v>
      </c>
      <c r="H120" s="4">
        <f>SUM(D120:G120)</f>
        <v>181561.05000000002</v>
      </c>
    </row>
    <row r="121" spans="1:8">
      <c r="A121" s="2">
        <v>21</v>
      </c>
      <c r="B121" s="1" t="s">
        <v>110</v>
      </c>
      <c r="C121" s="1">
        <v>1812057</v>
      </c>
      <c r="D121" s="4">
        <v>12682.3</v>
      </c>
      <c r="E121" s="4">
        <v>1323</v>
      </c>
      <c r="F121" s="4">
        <v>454.17</v>
      </c>
      <c r="G121" s="4">
        <v>158.43</v>
      </c>
      <c r="H121" s="4">
        <f>SUM(D121:G121)</f>
        <v>14617.9</v>
      </c>
    </row>
    <row r="122" spans="1:8">
      <c r="A122" s="2">
        <v>22</v>
      </c>
      <c r="B122" s="1" t="s">
        <v>109</v>
      </c>
      <c r="C122" s="1">
        <v>9378655</v>
      </c>
      <c r="D122" s="4">
        <v>8557513.7400000002</v>
      </c>
      <c r="E122" s="4">
        <v>1757304.42</v>
      </c>
      <c r="F122" s="4">
        <v>982327.57000000007</v>
      </c>
      <c r="G122" s="4">
        <v>703118.35000000009</v>
      </c>
      <c r="H122" s="4">
        <f>SUM(D122:G122)</f>
        <v>12000264.08</v>
      </c>
    </row>
    <row r="123" spans="1:8">
      <c r="A123" s="2">
        <v>23</v>
      </c>
      <c r="B123" s="1" t="s">
        <v>108</v>
      </c>
      <c r="C123" s="1">
        <v>5675351</v>
      </c>
      <c r="D123" s="4">
        <v>736782.6</v>
      </c>
      <c r="E123" s="4">
        <v>179024.11</v>
      </c>
      <c r="F123" s="4">
        <v>94068.14</v>
      </c>
      <c r="G123" s="4">
        <v>69960.97</v>
      </c>
      <c r="H123" s="4">
        <f>SUM(D123:G123)</f>
        <v>1079835.82</v>
      </c>
    </row>
    <row r="124" spans="1:8">
      <c r="A124" s="2">
        <v>24</v>
      </c>
      <c r="B124" s="1" t="s">
        <v>107</v>
      </c>
      <c r="C124" s="1">
        <v>7603610</v>
      </c>
      <c r="D124" s="4">
        <v>621059.5</v>
      </c>
      <c r="E124" s="4">
        <v>146754.75</v>
      </c>
      <c r="F124" s="4">
        <v>106590.86</v>
      </c>
      <c r="G124" s="4">
        <v>66034.06</v>
      </c>
      <c r="H124" s="4">
        <f>SUM(D124:G124)</f>
        <v>940439.16999999993</v>
      </c>
    </row>
    <row r="125" spans="1:8">
      <c r="A125" s="2">
        <v>25</v>
      </c>
      <c r="B125" s="1" t="s">
        <v>106</v>
      </c>
      <c r="C125" s="1">
        <v>18653126</v>
      </c>
      <c r="D125" s="4">
        <v>91548.11</v>
      </c>
      <c r="E125" s="4">
        <v>24958.880000000001</v>
      </c>
      <c r="F125" s="4">
        <v>16614.55</v>
      </c>
      <c r="G125" s="4">
        <v>15020.96</v>
      </c>
      <c r="H125" s="4">
        <f>SUM(D125:G125)</f>
        <v>148142.5</v>
      </c>
    </row>
    <row r="126" spans="1:8">
      <c r="A126" s="2">
        <v>26</v>
      </c>
      <c r="B126" s="1" t="s">
        <v>105</v>
      </c>
      <c r="C126" s="1">
        <v>8684656</v>
      </c>
      <c r="D126" s="4">
        <v>22554.51</v>
      </c>
      <c r="E126" s="4">
        <v>4462.1400000000003</v>
      </c>
      <c r="F126" s="4">
        <v>1578.01</v>
      </c>
      <c r="G126" s="4">
        <v>2096.04</v>
      </c>
      <c r="H126" s="4">
        <f>SUM(D126:G126)</f>
        <v>30690.699999999997</v>
      </c>
    </row>
    <row r="127" spans="1:8">
      <c r="A127" s="2">
        <v>27</v>
      </c>
      <c r="B127" s="1" t="s">
        <v>104</v>
      </c>
      <c r="C127" s="1">
        <v>22284647</v>
      </c>
      <c r="D127" s="4">
        <v>257628.36</v>
      </c>
      <c r="E127" s="4">
        <v>48533.81</v>
      </c>
      <c r="F127" s="4">
        <v>30489.93</v>
      </c>
      <c r="G127" s="4">
        <v>17166.689999999999</v>
      </c>
      <c r="H127" s="4">
        <f>SUM(D127:G127)</f>
        <v>353818.79</v>
      </c>
    </row>
    <row r="128" spans="1:8">
      <c r="A128" s="2">
        <v>28</v>
      </c>
      <c r="B128" s="1" t="s">
        <v>103</v>
      </c>
      <c r="C128" s="1">
        <v>32164265</v>
      </c>
      <c r="D128" s="4">
        <v>108672.16</v>
      </c>
      <c r="E128" s="4">
        <v>21331.11</v>
      </c>
      <c r="F128" s="4">
        <v>6989.37</v>
      </c>
      <c r="G128" s="4">
        <v>12350.439999999999</v>
      </c>
      <c r="H128" s="4">
        <f>SUM(D128:G128)</f>
        <v>149343.08000000002</v>
      </c>
    </row>
    <row r="129" spans="1:8">
      <c r="A129" s="2">
        <v>29</v>
      </c>
      <c r="B129" s="1" t="s">
        <v>102</v>
      </c>
      <c r="C129" s="1">
        <v>34216590</v>
      </c>
      <c r="D129" s="4">
        <v>197095.03</v>
      </c>
      <c r="E129" s="4">
        <v>43566.119999999995</v>
      </c>
      <c r="F129" s="4">
        <v>20909.309999999998</v>
      </c>
      <c r="G129" s="4">
        <v>16477.41</v>
      </c>
      <c r="H129" s="4">
        <f>SUM(D129:G129)</f>
        <v>278047.87</v>
      </c>
    </row>
    <row r="130" spans="1:8">
      <c r="A130" s="2">
        <v>30</v>
      </c>
      <c r="B130" s="1" t="s">
        <v>101</v>
      </c>
      <c r="C130" s="1">
        <v>1817038</v>
      </c>
      <c r="D130" s="4">
        <v>641545.71</v>
      </c>
      <c r="E130" s="4">
        <v>150661.22</v>
      </c>
      <c r="F130" s="4">
        <v>98304.4</v>
      </c>
      <c r="G130" s="4">
        <v>43088.45</v>
      </c>
      <c r="H130" s="4">
        <f>SUM(D130:G130)</f>
        <v>933599.77999999991</v>
      </c>
    </row>
    <row r="131" spans="1:8">
      <c r="A131" s="2">
        <v>31</v>
      </c>
      <c r="B131" s="1" t="s">
        <v>100</v>
      </c>
      <c r="C131" s="1">
        <v>8449480</v>
      </c>
      <c r="D131" s="4">
        <v>29378.34</v>
      </c>
      <c r="E131" s="4">
        <v>0</v>
      </c>
      <c r="F131" s="4">
        <v>0</v>
      </c>
      <c r="G131" s="4">
        <v>0</v>
      </c>
      <c r="H131" s="4">
        <f t="shared" ref="H120:H139" si="4">SUM(D131:G131)</f>
        <v>29378.34</v>
      </c>
    </row>
    <row r="132" spans="1:8">
      <c r="A132" s="2">
        <v>32</v>
      </c>
      <c r="B132" s="1" t="s">
        <v>99</v>
      </c>
      <c r="C132" s="1">
        <v>1801767</v>
      </c>
      <c r="D132" s="4">
        <v>1446075.4</v>
      </c>
      <c r="E132" s="4">
        <v>265066.37</v>
      </c>
      <c r="F132" s="4">
        <v>164698.03999999998</v>
      </c>
      <c r="G132" s="4">
        <v>97511.66</v>
      </c>
      <c r="H132" s="4">
        <f>SUM(D132:G132)</f>
        <v>1973351.47</v>
      </c>
    </row>
    <row r="133" spans="1:8">
      <c r="A133" s="2">
        <v>33</v>
      </c>
      <c r="B133" s="1" t="s">
        <v>98</v>
      </c>
      <c r="C133" s="1">
        <v>19245508</v>
      </c>
      <c r="D133" s="4">
        <v>5761.56</v>
      </c>
      <c r="E133" s="4">
        <v>805.79</v>
      </c>
      <c r="F133" s="4">
        <v>159.88</v>
      </c>
      <c r="G133" s="4">
        <v>337.4</v>
      </c>
      <c r="H133" s="4">
        <f>SUM(D133:G133)</f>
        <v>7064.63</v>
      </c>
    </row>
    <row r="134" spans="1:8">
      <c r="A134" s="2">
        <v>34</v>
      </c>
      <c r="B134" s="1" t="s">
        <v>97</v>
      </c>
      <c r="C134" s="1">
        <v>17240539</v>
      </c>
      <c r="D134" s="4">
        <v>35913.379999999997</v>
      </c>
      <c r="E134" s="4">
        <v>11448.869999999999</v>
      </c>
      <c r="F134" s="4">
        <v>1990.68</v>
      </c>
      <c r="G134" s="4">
        <v>1936.8000000000002</v>
      </c>
      <c r="H134" s="4">
        <f>SUM(D134:G134)</f>
        <v>51289.73</v>
      </c>
    </row>
    <row r="135" spans="1:8">
      <c r="A135" s="2">
        <v>35</v>
      </c>
      <c r="B135" s="1" t="s">
        <v>96</v>
      </c>
      <c r="C135" s="1">
        <v>30327099</v>
      </c>
      <c r="D135" s="4">
        <v>2705.61</v>
      </c>
      <c r="E135" s="4">
        <v>1704.18</v>
      </c>
      <c r="F135" s="4">
        <v>312.52</v>
      </c>
      <c r="G135" s="4">
        <v>953.68</v>
      </c>
      <c r="H135" s="4">
        <f>SUM(D135:G135)</f>
        <v>5675.99</v>
      </c>
    </row>
    <row r="136" spans="1:8">
      <c r="A136" s="2">
        <v>36</v>
      </c>
      <c r="B136" s="1" t="s">
        <v>95</v>
      </c>
      <c r="C136" s="1">
        <v>10685645</v>
      </c>
      <c r="D136" s="4">
        <v>1376860.26</v>
      </c>
      <c r="E136" s="4">
        <v>292212.94999999995</v>
      </c>
      <c r="F136" s="4">
        <v>181181.41999999998</v>
      </c>
      <c r="G136" s="4">
        <v>120717.56</v>
      </c>
      <c r="H136" s="4">
        <f>SUM(D136:G136)</f>
        <v>1970972.19</v>
      </c>
    </row>
    <row r="137" spans="1:8">
      <c r="A137" s="2">
        <v>37</v>
      </c>
      <c r="B137" s="1" t="s">
        <v>94</v>
      </c>
      <c r="C137" s="1">
        <v>32391900</v>
      </c>
      <c r="D137" s="4">
        <v>1804.66</v>
      </c>
      <c r="E137" s="4">
        <v>30.57</v>
      </c>
      <c r="F137" s="4">
        <v>8.7100000000000009</v>
      </c>
      <c r="G137" s="4">
        <v>16.95</v>
      </c>
      <c r="H137" s="4">
        <f>SUM(D137:G137)</f>
        <v>1860.89</v>
      </c>
    </row>
    <row r="138" spans="1:8">
      <c r="A138" s="2">
        <v>38</v>
      </c>
      <c r="B138" s="1" t="s">
        <v>93</v>
      </c>
      <c r="C138" s="1">
        <v>17658176</v>
      </c>
      <c r="D138" s="4">
        <v>4579163.49</v>
      </c>
      <c r="E138" s="4">
        <v>917399.3600000001</v>
      </c>
      <c r="F138" s="4">
        <v>596376.92999999993</v>
      </c>
      <c r="G138" s="4">
        <v>361155.81000000006</v>
      </c>
      <c r="H138" s="4">
        <f>SUM(D138:G138)</f>
        <v>6454095.5899999999</v>
      </c>
    </row>
    <row r="139" spans="1:8">
      <c r="A139" s="2">
        <v>39</v>
      </c>
      <c r="B139" s="1" t="s">
        <v>92</v>
      </c>
      <c r="C139" s="1">
        <v>1827040</v>
      </c>
      <c r="D139" s="4">
        <v>1289354.3700000001</v>
      </c>
      <c r="E139" s="4">
        <v>265168.84000000003</v>
      </c>
      <c r="F139" s="4">
        <v>147289.17000000001</v>
      </c>
      <c r="G139" s="4">
        <v>105521.79</v>
      </c>
      <c r="H139" s="4">
        <f>SUM(D139:G139)</f>
        <v>1807334.1700000002</v>
      </c>
    </row>
    <row r="140" spans="1:8">
      <c r="A140" s="2">
        <v>40</v>
      </c>
      <c r="B140" s="1" t="s">
        <v>91</v>
      </c>
      <c r="C140" s="1">
        <v>38018684</v>
      </c>
      <c r="D140" s="4">
        <v>2962.71</v>
      </c>
      <c r="E140" s="4">
        <v>90.72</v>
      </c>
      <c r="F140" s="4">
        <v>84.58</v>
      </c>
      <c r="G140" s="4">
        <v>203.48</v>
      </c>
      <c r="H140" s="4">
        <f>SUM(D140:G140)</f>
        <v>3341.49</v>
      </c>
    </row>
    <row r="141" spans="1:8">
      <c r="A141" s="2">
        <v>41</v>
      </c>
      <c r="B141" s="1" t="s">
        <v>90</v>
      </c>
      <c r="C141" s="1">
        <v>14734147</v>
      </c>
      <c r="D141" s="4">
        <v>157168.38</v>
      </c>
      <c r="E141" s="4">
        <v>28539.84</v>
      </c>
      <c r="F141" s="4">
        <v>17677.39</v>
      </c>
      <c r="G141" s="4">
        <v>18469.27</v>
      </c>
      <c r="H141" s="4">
        <f>SUM(D141:G141)</f>
        <v>221854.87999999998</v>
      </c>
    </row>
    <row r="142" spans="1:8">
      <c r="A142" s="2">
        <v>42</v>
      </c>
      <c r="B142" s="1" t="s">
        <v>89</v>
      </c>
      <c r="C142" s="1">
        <v>1854133</v>
      </c>
      <c r="D142" s="4">
        <v>31756.080000000002</v>
      </c>
      <c r="E142" s="4">
        <v>3606.02</v>
      </c>
      <c r="F142" s="4">
        <v>3092.56</v>
      </c>
      <c r="G142" s="4">
        <v>5466.4000000000005</v>
      </c>
      <c r="H142" s="4">
        <f>SUM(D142:G142)</f>
        <v>43921.06</v>
      </c>
    </row>
    <row r="143" spans="1:8">
      <c r="A143" s="2">
        <v>43</v>
      </c>
      <c r="B143" s="1" t="s">
        <v>88</v>
      </c>
      <c r="C143" s="1">
        <v>27732857</v>
      </c>
      <c r="D143" s="4">
        <v>1043.25</v>
      </c>
      <c r="E143" s="4">
        <v>357.22</v>
      </c>
      <c r="F143" s="4">
        <v>127.49</v>
      </c>
      <c r="G143" s="4">
        <v>33.89</v>
      </c>
      <c r="H143" s="4">
        <f>SUM(D143:G143)</f>
        <v>1561.8500000000001</v>
      </c>
    </row>
    <row r="144" spans="1:8">
      <c r="A144" s="2">
        <v>44</v>
      </c>
      <c r="B144" s="1" t="s">
        <v>87</v>
      </c>
      <c r="C144" s="1">
        <v>14576802</v>
      </c>
      <c r="D144" s="4">
        <v>18677.32</v>
      </c>
      <c r="E144" s="4">
        <v>8988.39</v>
      </c>
      <c r="F144" s="4">
        <v>4633.95</v>
      </c>
      <c r="G144" s="4">
        <v>3205.62</v>
      </c>
      <c r="H144" s="4">
        <f>SUM(D144:G144)</f>
        <v>35505.279999999999</v>
      </c>
    </row>
    <row r="145" spans="1:8">
      <c r="A145" s="2">
        <v>45</v>
      </c>
      <c r="B145" s="1" t="s">
        <v>86</v>
      </c>
      <c r="C145" s="1">
        <v>16774059</v>
      </c>
      <c r="D145" s="4">
        <v>42040.41</v>
      </c>
      <c r="E145" s="4">
        <v>7499.75</v>
      </c>
      <c r="F145" s="4">
        <v>4122.25</v>
      </c>
      <c r="G145" s="4">
        <v>1072.6300000000001</v>
      </c>
      <c r="H145" s="4">
        <f>SUM(D145:G145)</f>
        <v>54735.040000000001</v>
      </c>
    </row>
    <row r="146" spans="1:8">
      <c r="A146" s="2">
        <v>46</v>
      </c>
      <c r="B146" s="1" t="s">
        <v>85</v>
      </c>
      <c r="C146" s="1">
        <v>18987797</v>
      </c>
      <c r="D146" s="4">
        <v>43633.05</v>
      </c>
      <c r="E146" s="4">
        <v>5859.33</v>
      </c>
      <c r="F146" s="4">
        <v>1024.06</v>
      </c>
      <c r="G146" s="4">
        <v>1974.1100000000001</v>
      </c>
      <c r="H146" s="4">
        <f>SUM(D146:G146)</f>
        <v>52490.55</v>
      </c>
    </row>
    <row r="147" spans="1:8">
      <c r="A147" s="2">
        <v>47</v>
      </c>
      <c r="B147" s="1" t="s">
        <v>84</v>
      </c>
      <c r="C147" s="1">
        <v>30068520</v>
      </c>
      <c r="D147" s="4">
        <v>202325.13</v>
      </c>
      <c r="E147" s="4">
        <v>37591.769999999997</v>
      </c>
      <c r="F147" s="4">
        <v>24181.599999999999</v>
      </c>
      <c r="G147" s="4">
        <v>15575.11</v>
      </c>
      <c r="H147" s="4">
        <f>SUM(D147:G147)</f>
        <v>279673.61</v>
      </c>
    </row>
    <row r="148" spans="1:8">
      <c r="A148" s="2">
        <v>48</v>
      </c>
      <c r="B148" s="1" t="s">
        <v>83</v>
      </c>
      <c r="C148" s="1">
        <v>17275995</v>
      </c>
      <c r="D148" s="4">
        <v>52832.4</v>
      </c>
      <c r="E148" s="4">
        <v>13548.32</v>
      </c>
      <c r="F148" s="4">
        <v>3293.93</v>
      </c>
      <c r="G148" s="4">
        <v>3599.78</v>
      </c>
      <c r="H148" s="4">
        <f>SUM(D148:G148)</f>
        <v>73274.429999999993</v>
      </c>
    </row>
    <row r="149" spans="1:8">
      <c r="A149" s="2">
        <v>49</v>
      </c>
      <c r="B149" s="1" t="s">
        <v>82</v>
      </c>
      <c r="C149" s="1">
        <v>26561228</v>
      </c>
      <c r="D149" s="4">
        <v>1038607.2</v>
      </c>
      <c r="E149" s="4">
        <v>117093.84</v>
      </c>
      <c r="F149" s="4">
        <v>43547.4</v>
      </c>
      <c r="G149" s="4">
        <v>67082.069999999992</v>
      </c>
      <c r="H149" s="4">
        <f>SUM(D149:G149)</f>
        <v>1266330.51</v>
      </c>
    </row>
    <row r="150" spans="1:8">
      <c r="A150" s="2">
        <v>50</v>
      </c>
      <c r="B150" s="1" t="s">
        <v>81</v>
      </c>
      <c r="C150" s="1">
        <v>4988881</v>
      </c>
      <c r="D150" s="4">
        <v>310447.8</v>
      </c>
      <c r="E150" s="4">
        <v>64949.38</v>
      </c>
      <c r="F150" s="4">
        <v>14404.27</v>
      </c>
      <c r="G150" s="4">
        <v>17015.2</v>
      </c>
      <c r="H150" s="4">
        <f>SUM(D150:G150)</f>
        <v>406816.65</v>
      </c>
    </row>
    <row r="151" spans="1:8">
      <c r="A151" s="2">
        <v>51</v>
      </c>
      <c r="B151" s="1" t="s">
        <v>80</v>
      </c>
      <c r="C151" s="1">
        <v>14169353</v>
      </c>
      <c r="D151" s="4">
        <v>9495557.6699999999</v>
      </c>
      <c r="E151" s="4">
        <v>1594821.9300000002</v>
      </c>
      <c r="F151" s="4">
        <v>1143306.3999999999</v>
      </c>
      <c r="G151" s="4">
        <v>635731.02</v>
      </c>
      <c r="H151" s="4">
        <f>SUM(D151:G151)</f>
        <v>12869417.02</v>
      </c>
    </row>
    <row r="152" spans="1:8">
      <c r="A152" s="2">
        <v>52</v>
      </c>
      <c r="B152" s="1" t="s">
        <v>79</v>
      </c>
      <c r="C152" s="1">
        <v>4119099</v>
      </c>
      <c r="D152" s="4">
        <v>357284.73</v>
      </c>
      <c r="E152" s="4">
        <v>93845.87999999999</v>
      </c>
      <c r="F152" s="4">
        <v>49255.47</v>
      </c>
      <c r="G152" s="4">
        <v>31767.42</v>
      </c>
      <c r="H152" s="4">
        <f>SUM(D152:G152)</f>
        <v>532153.5</v>
      </c>
    </row>
    <row r="153" spans="1:8">
      <c r="A153" s="2">
        <v>53</v>
      </c>
      <c r="B153" s="1" t="s">
        <v>78</v>
      </c>
      <c r="C153" s="1">
        <v>37686090</v>
      </c>
      <c r="D153" s="4">
        <v>4375.79</v>
      </c>
      <c r="E153" s="4">
        <v>643.77</v>
      </c>
      <c r="F153" s="4">
        <v>88.58</v>
      </c>
      <c r="G153" s="4">
        <v>16.95</v>
      </c>
      <c r="H153" s="4">
        <f>SUM(D153:G153)</f>
        <v>5125.0899999999992</v>
      </c>
    </row>
    <row r="154" spans="1:8">
      <c r="A154" s="2">
        <v>54</v>
      </c>
      <c r="B154" s="1" t="s">
        <v>77</v>
      </c>
      <c r="C154" s="1">
        <v>9640550</v>
      </c>
      <c r="D154" s="4">
        <v>44911.3</v>
      </c>
      <c r="E154" s="4">
        <v>9605.5400000000009</v>
      </c>
      <c r="F154" s="4">
        <v>6621.53</v>
      </c>
      <c r="G154" s="4">
        <v>3052.06</v>
      </c>
      <c r="H154" s="4">
        <f>SUM(D154:G154)</f>
        <v>64190.43</v>
      </c>
    </row>
    <row r="155" spans="1:8">
      <c r="A155" s="2">
        <v>55</v>
      </c>
      <c r="B155" s="1" t="s">
        <v>76</v>
      </c>
      <c r="C155" s="1">
        <v>1703955</v>
      </c>
      <c r="D155" s="4">
        <v>1026750.75</v>
      </c>
      <c r="E155" s="4">
        <v>186959.38</v>
      </c>
      <c r="F155" s="4">
        <v>112936.66</v>
      </c>
      <c r="G155" s="4">
        <v>68376.990000000005</v>
      </c>
      <c r="H155" s="4">
        <f>SUM(D155:G155)</f>
        <v>1395023.7799999998</v>
      </c>
    </row>
    <row r="156" spans="1:8">
      <c r="A156" s="2">
        <v>56</v>
      </c>
      <c r="B156" s="1" t="s">
        <v>75</v>
      </c>
      <c r="C156" s="1">
        <v>32305011</v>
      </c>
      <c r="D156" s="4">
        <v>6184.47</v>
      </c>
      <c r="E156" s="4">
        <v>10.17</v>
      </c>
      <c r="F156" s="4">
        <v>0</v>
      </c>
      <c r="G156" s="4">
        <v>0</v>
      </c>
      <c r="H156" s="4">
        <f t="shared" ref="H140:H156" si="5">SUM(D156:G156)</f>
        <v>6194.64</v>
      </c>
    </row>
    <row r="157" spans="1:8">
      <c r="A157" s="2">
        <v>57</v>
      </c>
      <c r="B157" s="1" t="s">
        <v>74</v>
      </c>
      <c r="C157" s="1">
        <v>32003447</v>
      </c>
      <c r="D157" s="4">
        <v>66492.59</v>
      </c>
      <c r="E157" s="4">
        <v>4862.8100000000004</v>
      </c>
      <c r="F157" s="4">
        <v>11015.04</v>
      </c>
      <c r="G157" s="4">
        <v>2897.56</v>
      </c>
      <c r="H157" s="4">
        <f>SUM(D157:G157)</f>
        <v>85268</v>
      </c>
    </row>
    <row r="158" spans="1:8">
      <c r="A158" s="2">
        <v>58</v>
      </c>
      <c r="B158" s="1" t="s">
        <v>73</v>
      </c>
      <c r="C158" s="1">
        <v>17934239</v>
      </c>
      <c r="D158" s="4">
        <v>73886.31</v>
      </c>
      <c r="E158" s="4">
        <v>18126.920000000002</v>
      </c>
      <c r="F158" s="4">
        <v>15645.029999999999</v>
      </c>
      <c r="G158" s="4">
        <v>6291.75</v>
      </c>
      <c r="H158" s="4">
        <f>SUM(D158:G158)</f>
        <v>113950.01</v>
      </c>
    </row>
    <row r="159" spans="1:8">
      <c r="A159" s="2">
        <v>59</v>
      </c>
      <c r="B159" s="1" t="s">
        <v>72</v>
      </c>
      <c r="C159" s="1">
        <v>30681729</v>
      </c>
      <c r="D159" s="4">
        <v>116781.93</v>
      </c>
      <c r="E159" s="4">
        <v>32182.950000000004</v>
      </c>
      <c r="F159" s="4">
        <v>19845.36</v>
      </c>
      <c r="G159" s="4">
        <v>14133.699999999999</v>
      </c>
      <c r="H159" s="4">
        <f>SUM(D159:G159)</f>
        <v>182943.94</v>
      </c>
    </row>
    <row r="160" spans="1:8">
      <c r="A160" s="2">
        <v>60</v>
      </c>
      <c r="B160" s="1" t="s">
        <v>71</v>
      </c>
      <c r="C160" s="1">
        <v>14941630</v>
      </c>
      <c r="D160" s="4">
        <v>8986.33</v>
      </c>
      <c r="E160" s="4">
        <v>3148.7</v>
      </c>
      <c r="F160" s="4">
        <v>596.5</v>
      </c>
      <c r="G160" s="4">
        <v>1284.8900000000001</v>
      </c>
      <c r="H160" s="4">
        <f>SUM(D160:G160)</f>
        <v>14016.419999999998</v>
      </c>
    </row>
    <row r="161" spans="1:8">
      <c r="A161" s="2">
        <v>61</v>
      </c>
      <c r="B161" s="1" t="s">
        <v>70</v>
      </c>
      <c r="C161" s="1">
        <v>13580791</v>
      </c>
      <c r="D161" s="4">
        <v>89.06</v>
      </c>
      <c r="E161" s="4">
        <v>0</v>
      </c>
      <c r="F161" s="4">
        <v>0</v>
      </c>
      <c r="G161" s="4">
        <v>0</v>
      </c>
      <c r="H161" s="4">
        <f t="shared" ref="H157:H177" si="6">SUM(D161:G161)</f>
        <v>89.06</v>
      </c>
    </row>
    <row r="162" spans="1:8">
      <c r="A162" s="2">
        <v>62</v>
      </c>
      <c r="B162" s="1" t="s">
        <v>69</v>
      </c>
      <c r="C162" s="1">
        <v>1817046</v>
      </c>
      <c r="D162" s="4">
        <v>239748.94</v>
      </c>
      <c r="E162" s="4">
        <v>39551.47</v>
      </c>
      <c r="F162" s="4">
        <v>15554.89</v>
      </c>
      <c r="G162" s="4">
        <v>13028.14</v>
      </c>
      <c r="H162" s="4">
        <f>SUM(D162:G162)</f>
        <v>307883.44000000006</v>
      </c>
    </row>
    <row r="163" spans="1:8">
      <c r="A163" s="2">
        <v>63</v>
      </c>
      <c r="B163" s="1" t="s">
        <v>68</v>
      </c>
      <c r="C163" s="1">
        <v>22819120</v>
      </c>
      <c r="D163" s="4">
        <v>14796.18</v>
      </c>
      <c r="E163" s="4">
        <v>6122.83</v>
      </c>
      <c r="F163" s="4">
        <v>2350.0100000000002</v>
      </c>
      <c r="G163" s="4">
        <v>4062.95</v>
      </c>
      <c r="H163" s="4">
        <f>SUM(D163:G163)</f>
        <v>27331.970000000005</v>
      </c>
    </row>
    <row r="164" spans="1:8">
      <c r="A164" s="2">
        <v>64</v>
      </c>
      <c r="B164" s="1" t="s">
        <v>67</v>
      </c>
      <c r="C164" s="1">
        <v>10730215</v>
      </c>
      <c r="D164" s="4">
        <v>596421.42000000004</v>
      </c>
      <c r="E164" s="4">
        <v>143337.94</v>
      </c>
      <c r="F164" s="4">
        <v>81975.360000000001</v>
      </c>
      <c r="G164" s="4">
        <v>52088.39</v>
      </c>
      <c r="H164" s="4">
        <f>SUM(D164:G164)</f>
        <v>873823.1100000001</v>
      </c>
    </row>
    <row r="165" spans="1:8">
      <c r="A165" s="2">
        <v>65</v>
      </c>
      <c r="B165" s="1" t="s">
        <v>66</v>
      </c>
      <c r="C165" s="1">
        <v>9925965</v>
      </c>
      <c r="D165" s="4">
        <v>49342.04</v>
      </c>
      <c r="E165" s="4">
        <v>9015.68</v>
      </c>
      <c r="F165" s="4">
        <v>6261.97</v>
      </c>
      <c r="G165" s="4">
        <v>8961.76</v>
      </c>
      <c r="H165" s="4">
        <f>SUM(D165:G165)</f>
        <v>73581.45</v>
      </c>
    </row>
    <row r="166" spans="1:8">
      <c r="A166" s="2">
        <v>66</v>
      </c>
      <c r="B166" s="1" t="s">
        <v>65</v>
      </c>
      <c r="C166" s="1">
        <v>1816857</v>
      </c>
      <c r="D166" s="4">
        <v>2960664.84</v>
      </c>
      <c r="E166" s="4">
        <v>568257.80000000005</v>
      </c>
      <c r="F166" s="4">
        <v>357558.63</v>
      </c>
      <c r="G166" s="4">
        <v>200569.16</v>
      </c>
      <c r="H166" s="4">
        <f>SUM(D166:G166)</f>
        <v>4087050.4299999997</v>
      </c>
    </row>
    <row r="167" spans="1:8">
      <c r="A167" s="2">
        <v>67</v>
      </c>
      <c r="B167" s="1" t="s">
        <v>64</v>
      </c>
      <c r="C167" s="1">
        <v>35315710</v>
      </c>
      <c r="D167" s="4">
        <v>157258.42000000001</v>
      </c>
      <c r="E167" s="4">
        <v>37138.080000000002</v>
      </c>
      <c r="F167" s="4">
        <v>15109.400000000001</v>
      </c>
      <c r="G167" s="4">
        <v>13163.61</v>
      </c>
      <c r="H167" s="4">
        <f>SUM(D167:G167)</f>
        <v>222669.51</v>
      </c>
    </row>
    <row r="168" spans="1:8">
      <c r="A168" s="2">
        <v>68</v>
      </c>
      <c r="B168" s="1" t="s">
        <v>63</v>
      </c>
      <c r="C168" s="1">
        <v>18505766</v>
      </c>
      <c r="D168" s="4">
        <v>62110.12</v>
      </c>
      <c r="E168" s="4">
        <v>11590</v>
      </c>
      <c r="F168" s="4">
        <v>7199.02</v>
      </c>
      <c r="G168" s="4">
        <v>2940.02</v>
      </c>
      <c r="H168" s="4">
        <f>SUM(D168:G168)</f>
        <v>83839.16</v>
      </c>
    </row>
    <row r="169" spans="1:8">
      <c r="A169" s="2">
        <v>69</v>
      </c>
      <c r="B169" s="1" t="s">
        <v>62</v>
      </c>
      <c r="C169" s="1">
        <v>22593359</v>
      </c>
      <c r="D169" s="4">
        <v>197809.62</v>
      </c>
      <c r="E169" s="4">
        <v>40410.880000000005</v>
      </c>
      <c r="F169" s="4">
        <v>20089.91</v>
      </c>
      <c r="G169" s="4">
        <v>16271.77</v>
      </c>
      <c r="H169" s="4">
        <f>SUM(D169:G169)</f>
        <v>274582.18</v>
      </c>
    </row>
    <row r="170" spans="1:8">
      <c r="A170" s="2">
        <v>70</v>
      </c>
      <c r="B170" s="1" t="s">
        <v>61</v>
      </c>
      <c r="C170" s="1">
        <v>1854060</v>
      </c>
      <c r="D170" s="4">
        <v>148276.31</v>
      </c>
      <c r="E170" s="4">
        <v>33120.660000000003</v>
      </c>
      <c r="F170" s="4">
        <v>9958.83</v>
      </c>
      <c r="G170" s="4">
        <v>18337.3</v>
      </c>
      <c r="H170" s="4">
        <f>SUM(D170:G170)</f>
        <v>209693.09999999998</v>
      </c>
    </row>
    <row r="171" spans="1:8">
      <c r="A171" s="2">
        <v>71</v>
      </c>
      <c r="B171" s="1" t="s">
        <v>60</v>
      </c>
      <c r="C171" s="1">
        <v>16240875</v>
      </c>
      <c r="D171" s="4">
        <v>54124.02</v>
      </c>
      <c r="E171" s="4">
        <v>9025.1500000000015</v>
      </c>
      <c r="F171" s="4">
        <v>6749.1100000000006</v>
      </c>
      <c r="G171" s="4">
        <v>4583.87</v>
      </c>
      <c r="H171" s="4">
        <f>SUM(D171:G171)</f>
        <v>74482.149999999994</v>
      </c>
    </row>
    <row r="172" spans="1:8">
      <c r="A172" s="2">
        <v>72</v>
      </c>
      <c r="B172" s="1" t="s">
        <v>59</v>
      </c>
      <c r="C172" s="1">
        <v>28015893</v>
      </c>
      <c r="D172" s="4">
        <v>30596.03</v>
      </c>
      <c r="E172" s="4">
        <v>4824.1400000000003</v>
      </c>
      <c r="F172" s="4">
        <v>6501.34</v>
      </c>
      <c r="G172" s="4">
        <v>4617.99</v>
      </c>
      <c r="H172" s="4">
        <f>SUM(D172:G172)</f>
        <v>46539.499999999993</v>
      </c>
    </row>
    <row r="173" spans="1:8">
      <c r="A173" s="2">
        <v>73</v>
      </c>
      <c r="B173" s="1" t="s">
        <v>58</v>
      </c>
      <c r="C173" s="1">
        <v>32334211</v>
      </c>
      <c r="D173" s="4">
        <v>250480.8</v>
      </c>
      <c r="E173" s="4">
        <v>49172.59</v>
      </c>
      <c r="F173" s="4">
        <v>46467.57</v>
      </c>
      <c r="G173" s="4">
        <v>19194.86</v>
      </c>
      <c r="H173" s="4">
        <f>SUM(D173:G173)</f>
        <v>365315.82</v>
      </c>
    </row>
    <row r="174" spans="1:8">
      <c r="A174" s="2">
        <v>74</v>
      </c>
      <c r="B174" s="1" t="s">
        <v>57</v>
      </c>
      <c r="C174" s="1">
        <v>11492731</v>
      </c>
      <c r="D174" s="4">
        <v>823.17</v>
      </c>
      <c r="E174" s="4">
        <v>108.23</v>
      </c>
      <c r="F174" s="4">
        <v>52.3</v>
      </c>
      <c r="G174" s="4">
        <v>114.47</v>
      </c>
      <c r="H174" s="4">
        <f>SUM(D174:G174)</f>
        <v>1098.1699999999998</v>
      </c>
    </row>
    <row r="175" spans="1:8">
      <c r="A175" s="2">
        <v>75</v>
      </c>
      <c r="B175" s="1" t="s">
        <v>56</v>
      </c>
      <c r="C175" s="1">
        <v>3285140</v>
      </c>
      <c r="D175" s="4">
        <v>23253.85</v>
      </c>
      <c r="E175" s="4">
        <v>5240.79</v>
      </c>
      <c r="F175" s="4">
        <v>6297.38</v>
      </c>
      <c r="G175" s="4">
        <v>1556.62</v>
      </c>
      <c r="H175" s="4">
        <f>SUM(D175:G175)</f>
        <v>36348.639999999999</v>
      </c>
    </row>
    <row r="176" spans="1:8">
      <c r="A176" s="2">
        <v>76</v>
      </c>
      <c r="B176" s="1" t="s">
        <v>55</v>
      </c>
      <c r="C176" s="1">
        <v>1851706</v>
      </c>
      <c r="D176" s="4">
        <v>1108.72</v>
      </c>
      <c r="E176" s="4">
        <v>713.17</v>
      </c>
      <c r="F176" s="4">
        <v>5.37</v>
      </c>
      <c r="G176" s="4">
        <v>16.95</v>
      </c>
      <c r="H176" s="4">
        <f>SUM(D176:G176)</f>
        <v>1844.2099999999998</v>
      </c>
    </row>
    <row r="177" spans="1:8">
      <c r="A177" s="2">
        <v>77</v>
      </c>
      <c r="B177" s="1" t="s">
        <v>54</v>
      </c>
      <c r="C177" s="1">
        <v>278757591</v>
      </c>
      <c r="D177" s="4">
        <v>2334.4699999999998</v>
      </c>
      <c r="E177" s="4">
        <v>1915.72</v>
      </c>
      <c r="F177" s="4">
        <v>32.44</v>
      </c>
      <c r="G177" s="4">
        <v>39.54</v>
      </c>
      <c r="H177" s="4">
        <f>SUM(D177:G177)</f>
        <v>4322.1699999999992</v>
      </c>
    </row>
    <row r="178" spans="1:8">
      <c r="A178" s="2">
        <v>78</v>
      </c>
      <c r="B178" s="1" t="s">
        <v>53</v>
      </c>
      <c r="C178" s="1">
        <v>4250360</v>
      </c>
      <c r="D178" s="4">
        <v>124510.86</v>
      </c>
      <c r="E178" s="4">
        <v>30844.1</v>
      </c>
      <c r="F178" s="4">
        <v>14968.039999999999</v>
      </c>
      <c r="G178" s="4">
        <v>6698.92</v>
      </c>
      <c r="H178" s="4">
        <f>SUM(D178:G178)</f>
        <v>177021.92</v>
      </c>
    </row>
    <row r="179" spans="1:8">
      <c r="A179" s="2">
        <v>79</v>
      </c>
      <c r="B179" s="1" t="s">
        <v>52</v>
      </c>
      <c r="C179" s="1">
        <v>32245084</v>
      </c>
      <c r="D179" s="4">
        <v>1134002.26</v>
      </c>
      <c r="E179" s="4">
        <v>331539.06</v>
      </c>
      <c r="F179" s="4">
        <v>173951.61</v>
      </c>
      <c r="G179" s="4">
        <v>112774.76</v>
      </c>
      <c r="H179" s="4">
        <f>SUM(D179:G179)</f>
        <v>1752267.6900000002</v>
      </c>
    </row>
    <row r="180" spans="1:8">
      <c r="A180" s="2">
        <v>80</v>
      </c>
      <c r="B180" s="1" t="s">
        <v>51</v>
      </c>
      <c r="C180" s="1">
        <v>1817259</v>
      </c>
      <c r="D180" s="4">
        <v>9914.31</v>
      </c>
      <c r="E180" s="4">
        <v>1127.3699999999999</v>
      </c>
      <c r="F180" s="4">
        <v>2090.36</v>
      </c>
      <c r="G180" s="4">
        <v>832.78</v>
      </c>
      <c r="H180" s="4">
        <f>SUM(D180:G180)</f>
        <v>13964.820000000002</v>
      </c>
    </row>
    <row r="181" spans="1:8">
      <c r="A181" s="2">
        <v>81</v>
      </c>
      <c r="B181" s="1" t="s">
        <v>50</v>
      </c>
      <c r="C181" s="1">
        <v>39078579</v>
      </c>
      <c r="D181" s="4">
        <v>10.17</v>
      </c>
      <c r="E181" s="4">
        <v>30.66</v>
      </c>
      <c r="F181" s="4">
        <v>10.02</v>
      </c>
      <c r="G181" s="4">
        <v>0</v>
      </c>
      <c r="H181" s="4">
        <f t="shared" ref="H178:H199" si="7">SUM(D181:G181)</f>
        <v>50.849999999999994</v>
      </c>
    </row>
    <row r="182" spans="1:8">
      <c r="A182" s="2">
        <v>82</v>
      </c>
      <c r="B182" s="1" t="s">
        <v>49</v>
      </c>
      <c r="C182" s="1">
        <v>24856974</v>
      </c>
      <c r="D182" s="4">
        <v>0</v>
      </c>
      <c r="E182" s="4">
        <v>118.62</v>
      </c>
      <c r="F182" s="4">
        <v>0</v>
      </c>
      <c r="G182" s="4">
        <v>0</v>
      </c>
      <c r="H182" s="4">
        <f t="shared" si="7"/>
        <v>118.62</v>
      </c>
    </row>
    <row r="183" spans="1:8">
      <c r="A183" s="2">
        <v>83</v>
      </c>
      <c r="B183" s="1" t="s">
        <v>48</v>
      </c>
      <c r="C183" s="1">
        <v>1808005</v>
      </c>
      <c r="D183" s="4">
        <v>1553370.85</v>
      </c>
      <c r="E183" s="4">
        <v>285203.78000000003</v>
      </c>
      <c r="F183" s="4">
        <v>209700.24</v>
      </c>
      <c r="G183" s="4">
        <v>130689.85999999999</v>
      </c>
      <c r="H183" s="4">
        <f>SUM(D183:G183)</f>
        <v>2178964.73</v>
      </c>
    </row>
    <row r="184" spans="1:8">
      <c r="A184" s="2">
        <v>84</v>
      </c>
      <c r="B184" s="1" t="s">
        <v>47</v>
      </c>
      <c r="C184" s="1">
        <v>36630430</v>
      </c>
      <c r="D184" s="4">
        <v>3966.1</v>
      </c>
      <c r="E184" s="4">
        <v>776.38</v>
      </c>
      <c r="F184" s="4">
        <v>277.38</v>
      </c>
      <c r="G184" s="4">
        <v>395.39</v>
      </c>
      <c r="H184" s="4">
        <f>SUM(D184:G184)</f>
        <v>5415.25</v>
      </c>
    </row>
    <row r="185" spans="1:8">
      <c r="A185" s="2">
        <v>85</v>
      </c>
      <c r="B185" s="1" t="s">
        <v>46</v>
      </c>
      <c r="C185" s="1">
        <v>24374444</v>
      </c>
      <c r="D185" s="4">
        <v>4139.55</v>
      </c>
      <c r="E185" s="4">
        <v>350.92</v>
      </c>
      <c r="F185" s="4">
        <v>55.59</v>
      </c>
      <c r="G185" s="4">
        <v>135.63999999999999</v>
      </c>
      <c r="H185" s="4">
        <f>SUM(D185:G185)</f>
        <v>4681.7000000000007</v>
      </c>
    </row>
    <row r="186" spans="1:8">
      <c r="A186" s="2">
        <v>86</v>
      </c>
      <c r="B186" s="1" t="s">
        <v>45</v>
      </c>
      <c r="C186" s="1">
        <v>39993910</v>
      </c>
      <c r="D186" s="4">
        <v>11917.67</v>
      </c>
      <c r="E186" s="4">
        <v>1328.42</v>
      </c>
      <c r="F186" s="4">
        <v>250.13</v>
      </c>
      <c r="G186" s="4">
        <v>559.51</v>
      </c>
      <c r="H186" s="4">
        <f>SUM(D186:G186)</f>
        <v>14055.73</v>
      </c>
    </row>
    <row r="187" spans="1:8">
      <c r="A187" s="2">
        <v>87</v>
      </c>
      <c r="B187" s="1" t="s">
        <v>44</v>
      </c>
      <c r="C187" s="1">
        <v>22626561</v>
      </c>
      <c r="D187" s="4">
        <v>10492.97</v>
      </c>
      <c r="E187" s="4">
        <v>2827.56</v>
      </c>
      <c r="F187" s="4">
        <v>303.49</v>
      </c>
      <c r="G187" s="4">
        <v>0</v>
      </c>
      <c r="H187" s="4">
        <f t="shared" si="7"/>
        <v>13624.019999999999</v>
      </c>
    </row>
    <row r="188" spans="1:8">
      <c r="A188" s="2">
        <v>88</v>
      </c>
      <c r="B188" s="1" t="s">
        <v>43</v>
      </c>
      <c r="C188" s="1">
        <v>1818319</v>
      </c>
      <c r="D188" s="4">
        <v>37401.99</v>
      </c>
      <c r="E188" s="4">
        <v>2168.5699999999997</v>
      </c>
      <c r="F188" s="4">
        <v>8215.83</v>
      </c>
      <c r="G188" s="4">
        <v>1872.93</v>
      </c>
      <c r="H188" s="4">
        <f>SUM(D188:G188)</f>
        <v>49659.32</v>
      </c>
    </row>
    <row r="189" spans="1:8">
      <c r="A189" s="2">
        <v>89</v>
      </c>
      <c r="B189" s="1" t="s">
        <v>42</v>
      </c>
      <c r="C189" s="1">
        <v>2802337</v>
      </c>
      <c r="D189" s="4">
        <v>42517.02</v>
      </c>
      <c r="E189" s="4">
        <v>9838.0800000000017</v>
      </c>
      <c r="F189" s="4">
        <v>4174.99</v>
      </c>
      <c r="G189" s="4">
        <v>2995.73</v>
      </c>
      <c r="H189" s="4">
        <f>SUM(D189:G189)</f>
        <v>59525.82</v>
      </c>
    </row>
    <row r="190" spans="1:8">
      <c r="A190" s="2">
        <v>90</v>
      </c>
      <c r="B190" s="1" t="s">
        <v>41</v>
      </c>
      <c r="C190" s="1">
        <v>10146683</v>
      </c>
      <c r="D190" s="4">
        <v>60373.279999999999</v>
      </c>
      <c r="E190" s="4">
        <v>13255.81</v>
      </c>
      <c r="F190" s="4">
        <v>3200.29</v>
      </c>
      <c r="G190" s="4">
        <v>4986.3</v>
      </c>
      <c r="H190" s="4">
        <f>SUM(D190:G190)</f>
        <v>81815.679999999993</v>
      </c>
    </row>
    <row r="191" spans="1:8">
      <c r="A191" s="2">
        <v>91</v>
      </c>
      <c r="B191" s="1" t="s">
        <v>40</v>
      </c>
      <c r="C191" s="1">
        <v>33794420</v>
      </c>
      <c r="D191" s="4">
        <v>20410.47</v>
      </c>
      <c r="E191" s="4">
        <v>2896.14</v>
      </c>
      <c r="F191" s="4">
        <v>1675.5</v>
      </c>
      <c r="G191" s="4">
        <v>2974.31</v>
      </c>
      <c r="H191" s="4">
        <f>SUM(D191:G191)</f>
        <v>27956.420000000002</v>
      </c>
    </row>
    <row r="192" spans="1:8">
      <c r="A192" s="2">
        <v>92</v>
      </c>
      <c r="B192" s="1" t="s">
        <v>39</v>
      </c>
      <c r="C192" s="1">
        <v>24023630</v>
      </c>
      <c r="D192" s="4">
        <v>309142.46000000002</v>
      </c>
      <c r="E192" s="4">
        <v>72167.350000000006</v>
      </c>
      <c r="F192" s="4">
        <v>36483.270000000004</v>
      </c>
      <c r="G192" s="4">
        <v>26631.399999999998</v>
      </c>
      <c r="H192" s="4">
        <f>SUM(D192:G192)</f>
        <v>444424.4800000001</v>
      </c>
    </row>
    <row r="193" spans="1:8">
      <c r="A193" s="2">
        <v>93</v>
      </c>
      <c r="B193" s="1" t="s">
        <v>38</v>
      </c>
      <c r="C193" s="1">
        <v>26573672</v>
      </c>
      <c r="D193" s="4">
        <v>12752.39</v>
      </c>
      <c r="E193" s="4">
        <v>2042.91</v>
      </c>
      <c r="F193" s="4">
        <v>951.33</v>
      </c>
      <c r="G193" s="4">
        <v>894.44</v>
      </c>
      <c r="H193" s="4">
        <f>SUM(D193:G193)</f>
        <v>16641.07</v>
      </c>
    </row>
    <row r="194" spans="1:8">
      <c r="A194" s="2">
        <v>94</v>
      </c>
      <c r="B194" s="1" t="s">
        <v>37</v>
      </c>
      <c r="C194" s="1">
        <v>11350443</v>
      </c>
      <c r="D194" s="4">
        <v>167965.21</v>
      </c>
      <c r="E194" s="4">
        <v>29246.400000000001</v>
      </c>
      <c r="F194" s="4">
        <v>21721.82</v>
      </c>
      <c r="G194" s="4">
        <v>5996.71</v>
      </c>
      <c r="H194" s="4">
        <f>SUM(D194:G194)</f>
        <v>224930.13999999998</v>
      </c>
    </row>
    <row r="195" spans="1:8">
      <c r="A195" s="2">
        <v>95</v>
      </c>
      <c r="B195" s="1" t="s">
        <v>36</v>
      </c>
      <c r="C195" s="1">
        <v>11169316</v>
      </c>
      <c r="D195" s="4">
        <v>150769.82</v>
      </c>
      <c r="E195" s="4">
        <v>35176.17</v>
      </c>
      <c r="F195" s="4">
        <v>8891.76</v>
      </c>
      <c r="G195" s="4">
        <v>13022.9</v>
      </c>
      <c r="H195" s="4">
        <f>SUM(D195:G195)</f>
        <v>207860.65</v>
      </c>
    </row>
    <row r="196" spans="1:8">
      <c r="A196" s="2">
        <v>96</v>
      </c>
      <c r="B196" s="1" t="s">
        <v>35</v>
      </c>
      <c r="C196" s="1">
        <v>32391896</v>
      </c>
      <c r="D196" s="4">
        <v>1177.69</v>
      </c>
      <c r="E196" s="4">
        <v>0</v>
      </c>
      <c r="F196" s="4">
        <v>0</v>
      </c>
      <c r="G196" s="4">
        <v>0</v>
      </c>
      <c r="H196" s="4">
        <f t="shared" si="7"/>
        <v>1177.69</v>
      </c>
    </row>
    <row r="197" spans="1:8">
      <c r="A197" s="2">
        <v>97</v>
      </c>
      <c r="B197" s="1" t="s">
        <v>34</v>
      </c>
      <c r="C197" s="1">
        <v>6553450</v>
      </c>
      <c r="D197" s="4">
        <v>2227.2600000000002</v>
      </c>
      <c r="E197" s="4">
        <v>76.11</v>
      </c>
      <c r="F197" s="4">
        <v>27.77</v>
      </c>
      <c r="G197" s="4">
        <v>51.06</v>
      </c>
      <c r="H197" s="4">
        <f>SUM(D197:G197)</f>
        <v>2382.2000000000003</v>
      </c>
    </row>
    <row r="198" spans="1:8">
      <c r="A198" s="2">
        <v>98</v>
      </c>
      <c r="B198" s="1" t="s">
        <v>33</v>
      </c>
      <c r="C198" s="1">
        <v>14537781</v>
      </c>
      <c r="D198" s="4">
        <v>154860.84</v>
      </c>
      <c r="E198" s="4">
        <v>34803.899999999994</v>
      </c>
      <c r="F198" s="4">
        <v>17585.269999999997</v>
      </c>
      <c r="G198" s="4">
        <v>12073.96</v>
      </c>
      <c r="H198" s="4">
        <f>SUM(D198:G198)</f>
        <v>219323.96999999997</v>
      </c>
    </row>
    <row r="199" spans="1:8">
      <c r="A199" s="2">
        <v>99</v>
      </c>
      <c r="B199" s="1" t="s">
        <v>32</v>
      </c>
      <c r="C199" s="1">
        <v>32072382</v>
      </c>
      <c r="D199" s="4">
        <v>7304.9</v>
      </c>
      <c r="E199" s="4">
        <v>2694.66</v>
      </c>
      <c r="F199" s="4">
        <v>182.68</v>
      </c>
      <c r="G199" s="4">
        <v>115.75</v>
      </c>
      <c r="H199" s="4">
        <f>SUM(D199:G199)</f>
        <v>10297.99</v>
      </c>
    </row>
    <row r="200" spans="1:8">
      <c r="A200" s="2">
        <v>100</v>
      </c>
      <c r="B200" s="1" t="s">
        <v>31</v>
      </c>
      <c r="C200" s="1">
        <v>2505000</v>
      </c>
      <c r="D200" s="4">
        <v>139111.32999999999</v>
      </c>
      <c r="E200" s="4">
        <v>21460.85</v>
      </c>
      <c r="F200" s="4">
        <v>13952.820000000002</v>
      </c>
      <c r="G200" s="4">
        <v>11302.27</v>
      </c>
      <c r="H200" s="4">
        <f>SUM(D200:G200)</f>
        <v>185827.27</v>
      </c>
    </row>
    <row r="201" spans="1:8">
      <c r="A201" s="2">
        <v>101</v>
      </c>
      <c r="B201" s="1" t="s">
        <v>30</v>
      </c>
      <c r="C201" s="1">
        <v>1845631</v>
      </c>
      <c r="D201" s="4">
        <v>605451.57999999996</v>
      </c>
      <c r="E201" s="4">
        <v>81937.109999999986</v>
      </c>
      <c r="F201" s="4">
        <v>42980.46</v>
      </c>
      <c r="G201" s="4">
        <v>52558.280000000006</v>
      </c>
      <c r="H201" s="4">
        <f>SUM(D201:G201)</f>
        <v>782927.42999999993</v>
      </c>
    </row>
    <row r="202" spans="1:8">
      <c r="A202" s="2">
        <v>102</v>
      </c>
      <c r="B202" s="1" t="s">
        <v>29</v>
      </c>
      <c r="C202" s="1">
        <v>28435056</v>
      </c>
      <c r="D202" s="4">
        <v>83341.320000000007</v>
      </c>
      <c r="E202" s="4">
        <v>25094.22</v>
      </c>
      <c r="F202" s="4">
        <v>13983.82</v>
      </c>
      <c r="G202" s="4">
        <v>13085.18</v>
      </c>
      <c r="H202" s="4">
        <f>SUM(D202:G202)</f>
        <v>135504.54</v>
      </c>
    </row>
    <row r="203" spans="1:8">
      <c r="A203" s="2">
        <v>103</v>
      </c>
      <c r="B203" s="1" t="s">
        <v>28</v>
      </c>
      <c r="C203" s="1">
        <v>3596251</v>
      </c>
      <c r="D203" s="4">
        <v>8058565.4699999997</v>
      </c>
      <c r="E203" s="4">
        <v>1742890.63</v>
      </c>
      <c r="F203" s="4">
        <v>1002351.6499999999</v>
      </c>
      <c r="G203" s="4">
        <v>626226.71</v>
      </c>
      <c r="H203" s="4">
        <f>SUM(D203:G203)</f>
        <v>11430034.460000001</v>
      </c>
    </row>
    <row r="204" spans="1:8">
      <c r="A204" s="2">
        <v>104</v>
      </c>
      <c r="B204" s="1" t="s">
        <v>27</v>
      </c>
      <c r="C204" s="1">
        <v>18826413</v>
      </c>
      <c r="D204" s="4">
        <v>16001.57</v>
      </c>
      <c r="E204" s="4">
        <v>2644.99</v>
      </c>
      <c r="F204" s="4">
        <v>1007.3699999999999</v>
      </c>
      <c r="G204" s="4">
        <v>864.3</v>
      </c>
      <c r="H204" s="4">
        <f>SUM(D204:G204)</f>
        <v>20518.229999999996</v>
      </c>
    </row>
    <row r="205" spans="1:8">
      <c r="A205" s="2">
        <v>105</v>
      </c>
      <c r="B205" s="1" t="s">
        <v>26</v>
      </c>
      <c r="C205" s="1">
        <v>36311172</v>
      </c>
      <c r="D205" s="4">
        <v>50945.31</v>
      </c>
      <c r="E205" s="4">
        <v>13556.24</v>
      </c>
      <c r="F205" s="4">
        <v>2879.11</v>
      </c>
      <c r="G205" s="4">
        <v>0</v>
      </c>
      <c r="H205" s="4">
        <f t="shared" ref="H200:H223" si="8">SUM(D205:G205)</f>
        <v>67380.659999999989</v>
      </c>
    </row>
    <row r="206" spans="1:8">
      <c r="A206" s="2">
        <v>106</v>
      </c>
      <c r="B206" s="1" t="s">
        <v>25</v>
      </c>
      <c r="C206" s="1">
        <v>35123910</v>
      </c>
      <c r="D206" s="4">
        <v>1829</v>
      </c>
      <c r="E206" s="4">
        <v>4072.36</v>
      </c>
      <c r="F206" s="4">
        <v>405.12</v>
      </c>
      <c r="G206" s="4">
        <v>1596</v>
      </c>
      <c r="H206" s="4">
        <f>SUM(D206:G206)</f>
        <v>7902.4800000000005</v>
      </c>
    </row>
    <row r="207" spans="1:8">
      <c r="A207" s="2">
        <v>107</v>
      </c>
      <c r="B207" s="1" t="s">
        <v>24</v>
      </c>
      <c r="C207" s="1">
        <v>6687486</v>
      </c>
      <c r="D207" s="4">
        <v>202767.26</v>
      </c>
      <c r="E207" s="4">
        <v>41206.990000000005</v>
      </c>
      <c r="F207" s="5">
        <v>35004.229999999996</v>
      </c>
      <c r="G207" s="4">
        <v>13245.240000000002</v>
      </c>
      <c r="H207" s="4">
        <f>SUM(D207:G207)</f>
        <v>292223.71999999997</v>
      </c>
    </row>
    <row r="208" spans="1:8">
      <c r="A208" s="2">
        <v>108</v>
      </c>
      <c r="B208" s="1" t="s">
        <v>23</v>
      </c>
      <c r="C208" s="1">
        <v>2800620</v>
      </c>
      <c r="D208" s="4">
        <v>338749.27</v>
      </c>
      <c r="E208" s="4">
        <v>53762.710000000006</v>
      </c>
      <c r="F208" s="4">
        <v>32082.67</v>
      </c>
      <c r="G208" s="4">
        <v>27762.539999999997</v>
      </c>
      <c r="H208" s="4">
        <f>SUM(D208:G208)</f>
        <v>452357.19</v>
      </c>
    </row>
    <row r="209" spans="1:8">
      <c r="A209" s="2">
        <v>109</v>
      </c>
      <c r="B209" s="1" t="s">
        <v>22</v>
      </c>
      <c r="C209" s="1">
        <v>32561591</v>
      </c>
      <c r="D209" s="4">
        <v>64974.5</v>
      </c>
      <c r="E209" s="4">
        <v>21053.149999999998</v>
      </c>
      <c r="F209" s="4">
        <v>8569.92</v>
      </c>
      <c r="G209" s="4">
        <v>4556.7800000000007</v>
      </c>
      <c r="H209" s="4">
        <f>SUM(D209:G209)</f>
        <v>99154.349999999991</v>
      </c>
    </row>
    <row r="210" spans="1:8">
      <c r="A210" s="2">
        <v>110</v>
      </c>
      <c r="B210" s="1" t="s">
        <v>21</v>
      </c>
      <c r="C210" s="1">
        <v>32377182</v>
      </c>
      <c r="D210" s="4">
        <v>69703</v>
      </c>
      <c r="E210" s="4">
        <v>10715.39</v>
      </c>
      <c r="F210" s="4">
        <v>5653.5</v>
      </c>
      <c r="G210" s="4">
        <v>1279.1300000000001</v>
      </c>
      <c r="H210" s="4">
        <f>SUM(D210:G210)</f>
        <v>87351.02</v>
      </c>
    </row>
    <row r="211" spans="1:8">
      <c r="A211" s="2">
        <v>111</v>
      </c>
      <c r="B211" s="1" t="s">
        <v>20</v>
      </c>
      <c r="C211" s="1">
        <v>29199220</v>
      </c>
      <c r="D211" s="4">
        <v>50.86</v>
      </c>
      <c r="E211" s="4">
        <v>0</v>
      </c>
      <c r="F211" s="4">
        <v>0</v>
      </c>
      <c r="G211" s="4">
        <v>0</v>
      </c>
      <c r="H211" s="4">
        <f t="shared" si="8"/>
        <v>50.86</v>
      </c>
    </row>
    <row r="212" spans="1:8">
      <c r="A212" s="2">
        <v>112</v>
      </c>
      <c r="B212" s="1" t="s">
        <v>19</v>
      </c>
      <c r="C212" s="1">
        <v>1817348</v>
      </c>
      <c r="D212" s="4">
        <v>88928.83</v>
      </c>
      <c r="E212" s="4">
        <v>15284.250000000002</v>
      </c>
      <c r="F212" s="4">
        <v>8503.89</v>
      </c>
      <c r="G212" s="4">
        <v>7408.3499999999995</v>
      </c>
      <c r="H212" s="4">
        <f>SUM(D212:G212)</f>
        <v>120125.32</v>
      </c>
    </row>
    <row r="213" spans="1:8">
      <c r="A213" s="2">
        <v>113</v>
      </c>
      <c r="B213" s="1" t="s">
        <v>18</v>
      </c>
      <c r="C213" s="1">
        <v>10662447</v>
      </c>
      <c r="D213" s="4">
        <v>119768.4</v>
      </c>
      <c r="E213" s="4">
        <v>26279.09</v>
      </c>
      <c r="F213" s="4">
        <v>17792.66</v>
      </c>
      <c r="G213" s="4">
        <v>13535.99</v>
      </c>
      <c r="H213" s="4">
        <f>SUM(D213:G213)</f>
        <v>177376.13999999998</v>
      </c>
    </row>
    <row r="214" spans="1:8">
      <c r="A214" s="2">
        <v>114</v>
      </c>
      <c r="B214" s="1" t="s">
        <v>17</v>
      </c>
      <c r="C214" s="1">
        <v>38319849</v>
      </c>
      <c r="D214" s="4">
        <v>2833.41</v>
      </c>
      <c r="E214" s="4">
        <v>30.67</v>
      </c>
      <c r="F214" s="4">
        <v>10.02</v>
      </c>
      <c r="G214" s="4">
        <v>0</v>
      </c>
      <c r="H214" s="4">
        <f t="shared" si="8"/>
        <v>2874.1</v>
      </c>
    </row>
    <row r="215" spans="1:8">
      <c r="A215" s="2">
        <v>115</v>
      </c>
      <c r="B215" s="1" t="s">
        <v>16</v>
      </c>
      <c r="C215" s="1">
        <v>22389180</v>
      </c>
      <c r="D215" s="4">
        <v>33580.69</v>
      </c>
      <c r="E215" s="4">
        <v>6764.53</v>
      </c>
      <c r="F215" s="4">
        <v>2347.8200000000002</v>
      </c>
      <c r="G215" s="4">
        <v>6501.71</v>
      </c>
      <c r="H215" s="4">
        <f>SUM(D215:G215)</f>
        <v>49194.75</v>
      </c>
    </row>
    <row r="216" spans="1:8">
      <c r="A216" s="2">
        <v>116</v>
      </c>
      <c r="B216" s="1" t="s">
        <v>15</v>
      </c>
      <c r="C216" s="1">
        <v>1817577</v>
      </c>
      <c r="D216" s="4">
        <v>26331.47</v>
      </c>
      <c r="E216" s="4">
        <v>7300.35</v>
      </c>
      <c r="F216" s="4">
        <v>1287.79</v>
      </c>
      <c r="G216" s="4">
        <v>41.54</v>
      </c>
      <c r="H216" s="4">
        <f>SUM(D216:G216)</f>
        <v>34961.15</v>
      </c>
    </row>
    <row r="217" spans="1:8">
      <c r="A217" s="2">
        <v>117</v>
      </c>
      <c r="B217" s="1" t="s">
        <v>14</v>
      </c>
      <c r="C217" s="1">
        <v>1853162</v>
      </c>
      <c r="D217" s="4">
        <v>22684.84</v>
      </c>
      <c r="E217" s="4">
        <v>2898.69</v>
      </c>
      <c r="F217" s="4">
        <v>7825.84</v>
      </c>
      <c r="G217" s="4">
        <v>3263.1000000000004</v>
      </c>
      <c r="H217" s="4">
        <f>SUM(D217:G217)</f>
        <v>36672.469999999994</v>
      </c>
    </row>
    <row r="218" spans="1:8">
      <c r="A218" s="2">
        <v>118</v>
      </c>
      <c r="B218" s="1" t="s">
        <v>13</v>
      </c>
      <c r="C218" s="1">
        <v>16696007</v>
      </c>
      <c r="D218" s="4">
        <v>78609.679999999993</v>
      </c>
      <c r="E218" s="4">
        <v>19794.919999999998</v>
      </c>
      <c r="F218" s="4">
        <v>4034.54</v>
      </c>
      <c r="G218" s="4">
        <v>6108.12</v>
      </c>
      <c r="H218" s="4">
        <f>SUM(D218:G218)</f>
        <v>108547.25999999998</v>
      </c>
    </row>
    <row r="219" spans="1:8">
      <c r="A219" s="2">
        <v>119</v>
      </c>
      <c r="B219" s="1" t="s">
        <v>12</v>
      </c>
      <c r="C219" s="1">
        <v>10110477</v>
      </c>
      <c r="D219" s="4">
        <v>3582035.57</v>
      </c>
      <c r="E219" s="4">
        <v>821851.39</v>
      </c>
      <c r="F219" s="4">
        <v>468448.76999999996</v>
      </c>
      <c r="G219" s="4">
        <v>286778.51</v>
      </c>
      <c r="H219" s="4">
        <f>SUM(D219:G219)</f>
        <v>5159114.2399999993</v>
      </c>
    </row>
    <row r="220" spans="1:8">
      <c r="A220" s="2">
        <v>120</v>
      </c>
      <c r="B220" s="1" t="s">
        <v>11</v>
      </c>
      <c r="C220" s="1">
        <v>30789144</v>
      </c>
      <c r="D220" s="4">
        <v>10264.93</v>
      </c>
      <c r="E220" s="4">
        <v>1513.31</v>
      </c>
      <c r="F220" s="4">
        <v>1948.78</v>
      </c>
      <c r="G220" s="4">
        <v>779.79</v>
      </c>
      <c r="H220" s="4">
        <f>SUM(D220:G220)</f>
        <v>14506.810000000001</v>
      </c>
    </row>
    <row r="221" spans="1:8">
      <c r="A221" s="2">
        <v>121</v>
      </c>
      <c r="B221" s="1" t="s">
        <v>10</v>
      </c>
      <c r="C221" s="1">
        <v>17853983</v>
      </c>
      <c r="D221" s="4">
        <v>24903.84</v>
      </c>
      <c r="E221" s="4">
        <v>4403.2</v>
      </c>
      <c r="F221" s="4">
        <v>0</v>
      </c>
      <c r="G221" s="4"/>
      <c r="H221" s="4">
        <f t="shared" si="8"/>
        <v>29307.040000000001</v>
      </c>
    </row>
    <row r="222" spans="1:8">
      <c r="A222" s="2">
        <v>122</v>
      </c>
      <c r="B222" s="1" t="s">
        <v>9</v>
      </c>
      <c r="C222" s="1">
        <v>39112530</v>
      </c>
      <c r="D222" s="4">
        <v>663.04</v>
      </c>
      <c r="E222" s="4">
        <v>123.76</v>
      </c>
      <c r="F222" s="4">
        <v>33.58</v>
      </c>
      <c r="G222" s="4">
        <v>105.86</v>
      </c>
      <c r="H222" s="4">
        <f>SUM(D222:G222)</f>
        <v>926.24</v>
      </c>
    </row>
    <row r="223" spans="1:8">
      <c r="A223" s="2">
        <v>123</v>
      </c>
      <c r="B223" s="1" t="s">
        <v>8</v>
      </c>
      <c r="C223" s="1">
        <v>26169322</v>
      </c>
      <c r="D223" s="4">
        <v>16483.45</v>
      </c>
      <c r="E223" s="4">
        <v>2732.51</v>
      </c>
      <c r="F223" s="4">
        <v>0</v>
      </c>
      <c r="G223" s="4">
        <v>217.8</v>
      </c>
      <c r="H223" s="4">
        <f>SUM(D223:G223)</f>
        <v>19433.759999999998</v>
      </c>
    </row>
    <row r="227" spans="1:11">
      <c r="B227" t="s">
        <v>144</v>
      </c>
      <c r="H227" s="3"/>
    </row>
    <row r="228" spans="1:11">
      <c r="H228" s="3"/>
    </row>
    <row r="229" spans="1:11">
      <c r="H229" s="3"/>
    </row>
    <row r="230" spans="1:11" ht="30">
      <c r="A230" s="1" t="s">
        <v>0</v>
      </c>
      <c r="B230" s="1" t="s">
        <v>1</v>
      </c>
      <c r="C230" s="1" t="s">
        <v>2</v>
      </c>
      <c r="D230" s="11" t="s">
        <v>3</v>
      </c>
      <c r="E230" s="4" t="s">
        <v>4</v>
      </c>
      <c r="F230" s="4" t="s">
        <v>5</v>
      </c>
      <c r="G230" s="4" t="s">
        <v>6</v>
      </c>
      <c r="H230" s="10" t="s">
        <v>7</v>
      </c>
    </row>
    <row r="231" spans="1:11">
      <c r="A231" s="2">
        <v>1</v>
      </c>
      <c r="B231" s="1" t="s">
        <v>130</v>
      </c>
      <c r="C231" s="1">
        <v>16439143</v>
      </c>
      <c r="D231" s="5">
        <v>13486.89</v>
      </c>
      <c r="E231" s="4">
        <v>4757.12</v>
      </c>
      <c r="F231" s="5">
        <v>658.75</v>
      </c>
      <c r="G231" s="4">
        <v>2793.88</v>
      </c>
      <c r="H231" s="4">
        <f>SUM(D231:G231)</f>
        <v>21696.639999999999</v>
      </c>
    </row>
    <row r="232" spans="1:11">
      <c r="A232" s="2">
        <v>2</v>
      </c>
      <c r="B232" s="1" t="s">
        <v>117</v>
      </c>
      <c r="C232" s="1">
        <v>1803830</v>
      </c>
      <c r="D232" s="5">
        <v>151186.17000000001</v>
      </c>
      <c r="E232" s="4">
        <v>41795.07</v>
      </c>
      <c r="F232" s="5">
        <v>11333.85</v>
      </c>
      <c r="G232" s="4">
        <v>14105.03</v>
      </c>
      <c r="H232" s="4">
        <f>SUM(D232:G232)</f>
        <v>218420.12000000002</v>
      </c>
    </row>
    <row r="233" spans="1:11">
      <c r="A233" s="2">
        <v>3</v>
      </c>
      <c r="B233" s="1" t="s">
        <v>109</v>
      </c>
      <c r="C233" s="1">
        <v>9378655</v>
      </c>
      <c r="D233" s="5">
        <v>62723.86</v>
      </c>
      <c r="E233" s="4">
        <v>16324.42</v>
      </c>
      <c r="F233" s="5">
        <v>9529.44</v>
      </c>
      <c r="G233" s="4">
        <v>7950.43</v>
      </c>
      <c r="H233" s="4">
        <f>SUM(D233:G233)</f>
        <v>96528.15</v>
      </c>
    </row>
    <row r="234" spans="1:11">
      <c r="A234" s="2">
        <v>4</v>
      </c>
      <c r="B234" s="1" t="s">
        <v>107</v>
      </c>
      <c r="C234" s="1">
        <v>7603610</v>
      </c>
      <c r="D234" s="5">
        <v>6664.83</v>
      </c>
      <c r="E234" s="4">
        <v>2512.85</v>
      </c>
      <c r="F234" s="5">
        <v>819.54</v>
      </c>
      <c r="G234" s="4">
        <v>0</v>
      </c>
      <c r="H234" s="4">
        <f t="shared" ref="H231:H244" si="9">SUM(D234:G234)</f>
        <v>9997.2200000000012</v>
      </c>
    </row>
    <row r="235" spans="1:11">
      <c r="A235" s="2">
        <v>5</v>
      </c>
      <c r="B235" s="1" t="s">
        <v>106</v>
      </c>
      <c r="C235" s="1">
        <v>18653126</v>
      </c>
      <c r="D235" s="5">
        <v>3041.8</v>
      </c>
      <c r="E235" s="4">
        <v>571.41999999999996</v>
      </c>
      <c r="F235" s="4">
        <v>0</v>
      </c>
      <c r="G235" s="4">
        <v>0</v>
      </c>
      <c r="H235" s="4">
        <f t="shared" si="9"/>
        <v>3613.2200000000003</v>
      </c>
    </row>
    <row r="236" spans="1:11">
      <c r="A236" s="2">
        <v>6</v>
      </c>
      <c r="B236" s="1" t="s">
        <v>104</v>
      </c>
      <c r="C236" s="1">
        <v>22284647</v>
      </c>
      <c r="D236" s="5">
        <v>9141.33</v>
      </c>
      <c r="E236" s="4">
        <v>2877.25</v>
      </c>
      <c r="F236" s="5">
        <v>796.16</v>
      </c>
      <c r="G236" s="4">
        <v>0</v>
      </c>
      <c r="H236" s="4">
        <f t="shared" si="9"/>
        <v>12814.74</v>
      </c>
      <c r="K236" s="15"/>
    </row>
    <row r="237" spans="1:11">
      <c r="A237" s="2">
        <v>7</v>
      </c>
      <c r="B237" s="1" t="s">
        <v>101</v>
      </c>
      <c r="C237" s="1">
        <v>1817038</v>
      </c>
      <c r="D237" s="5">
        <v>0</v>
      </c>
      <c r="E237" s="4">
        <v>2107.67</v>
      </c>
      <c r="F237" s="5">
        <v>2309.79</v>
      </c>
      <c r="G237" s="4">
        <v>1265.43</v>
      </c>
      <c r="H237" s="4">
        <f>SUM(D237:G237)</f>
        <v>5682.89</v>
      </c>
    </row>
    <row r="238" spans="1:11">
      <c r="A238" s="2">
        <v>8</v>
      </c>
      <c r="B238" s="1" t="s">
        <v>100</v>
      </c>
      <c r="C238" s="1">
        <v>8449480</v>
      </c>
      <c r="D238" s="5">
        <v>4027.99</v>
      </c>
      <c r="E238" s="4">
        <v>0</v>
      </c>
      <c r="F238" s="4">
        <v>0</v>
      </c>
      <c r="G238" s="4">
        <v>0</v>
      </c>
      <c r="H238" s="4">
        <f t="shared" si="9"/>
        <v>4027.99</v>
      </c>
    </row>
    <row r="239" spans="1:11">
      <c r="A239" s="2">
        <v>9</v>
      </c>
      <c r="B239" s="1" t="s">
        <v>99</v>
      </c>
      <c r="C239" s="1">
        <v>1801767</v>
      </c>
      <c r="D239" s="5">
        <v>11829.38</v>
      </c>
      <c r="E239" s="4">
        <v>2166.3200000000002</v>
      </c>
      <c r="F239" s="4">
        <v>0</v>
      </c>
      <c r="G239" s="4">
        <v>0</v>
      </c>
      <c r="H239" s="4">
        <f t="shared" si="9"/>
        <v>13995.699999999999</v>
      </c>
    </row>
    <row r="240" spans="1:11">
      <c r="A240" s="2">
        <v>10</v>
      </c>
      <c r="B240" s="1" t="s">
        <v>93</v>
      </c>
      <c r="C240" s="1">
        <v>17658176</v>
      </c>
      <c r="D240" s="5">
        <v>14062.69</v>
      </c>
      <c r="E240" s="4">
        <v>12462.59</v>
      </c>
      <c r="F240" s="5">
        <v>4416.3900000000003</v>
      </c>
      <c r="G240" s="4">
        <v>4154.76</v>
      </c>
      <c r="H240" s="4">
        <f>SUM(D240:G240)</f>
        <v>35096.43</v>
      </c>
    </row>
    <row r="241" spans="1:8">
      <c r="A241" s="2">
        <v>11</v>
      </c>
      <c r="B241" s="1" t="s">
        <v>92</v>
      </c>
      <c r="C241" s="1">
        <v>1827040</v>
      </c>
      <c r="D241" s="5">
        <v>91759.54</v>
      </c>
      <c r="E241" s="4">
        <f>25158.42+414.91</f>
        <v>25573.329999999998</v>
      </c>
      <c r="F241" s="5">
        <f>5620.82+453.28</f>
        <v>6074.0999999999995</v>
      </c>
      <c r="G241" s="4">
        <f>280.82+2940.19</f>
        <v>3221.01</v>
      </c>
      <c r="H241" s="4">
        <f>SUM(D241:G241)</f>
        <v>126627.98</v>
      </c>
    </row>
    <row r="242" spans="1:8">
      <c r="A242" s="2">
        <v>12</v>
      </c>
      <c r="B242" s="1" t="s">
        <v>80</v>
      </c>
      <c r="C242" s="1">
        <v>14169353</v>
      </c>
      <c r="D242" s="5">
        <v>303971.87</v>
      </c>
      <c r="E242" s="4">
        <v>69374.37</v>
      </c>
      <c r="F242" s="5">
        <v>27071</v>
      </c>
      <c r="G242" s="4">
        <v>14371.65</v>
      </c>
      <c r="H242" s="4">
        <f>SUM(D242:G242)</f>
        <v>414788.89</v>
      </c>
    </row>
    <row r="243" spans="1:8">
      <c r="A243" s="2">
        <v>13</v>
      </c>
      <c r="B243" s="1" t="s">
        <v>76</v>
      </c>
      <c r="C243" s="1">
        <v>1703955</v>
      </c>
      <c r="D243" s="5">
        <v>732.19</v>
      </c>
      <c r="E243" s="4">
        <v>5102.13</v>
      </c>
      <c r="F243" s="5">
        <v>1657.84</v>
      </c>
      <c r="G243" s="4">
        <v>1769.16</v>
      </c>
      <c r="H243" s="4">
        <f>SUM(D243:G243)</f>
        <v>9261.32</v>
      </c>
    </row>
    <row r="244" spans="1:8">
      <c r="A244" s="2">
        <v>14</v>
      </c>
      <c r="B244" s="1" t="s">
        <v>69</v>
      </c>
      <c r="C244" s="1">
        <v>1817046</v>
      </c>
      <c r="D244" s="5">
        <v>17761.77</v>
      </c>
      <c r="E244" s="4">
        <v>4280.3</v>
      </c>
      <c r="F244" s="5">
        <v>1884.24</v>
      </c>
      <c r="G244" s="4">
        <v>496.98</v>
      </c>
      <c r="H244" s="4">
        <f>SUM(D244:G244)</f>
        <v>24423.29</v>
      </c>
    </row>
    <row r="245" spans="1:8">
      <c r="A245" s="2">
        <v>15</v>
      </c>
      <c r="B245" s="1" t="s">
        <v>65</v>
      </c>
      <c r="C245" s="1">
        <v>1816857</v>
      </c>
      <c r="D245" s="5">
        <v>28679.52</v>
      </c>
      <c r="E245" s="4">
        <v>1284.02</v>
      </c>
      <c r="F245" s="5">
        <v>6496.92</v>
      </c>
      <c r="G245" s="4">
        <v>5067.3900000000003</v>
      </c>
      <c r="H245" s="4">
        <f>SUM(D245:G245)</f>
        <v>41527.85</v>
      </c>
    </row>
    <row r="246" spans="1:8">
      <c r="A246" s="2">
        <v>16</v>
      </c>
      <c r="B246" s="1" t="s">
        <v>62</v>
      </c>
      <c r="C246" s="1">
        <v>22593359</v>
      </c>
      <c r="D246" s="5">
        <v>28481.83</v>
      </c>
      <c r="E246" s="4">
        <v>5461.92</v>
      </c>
      <c r="F246" s="5">
        <v>1781.35</v>
      </c>
      <c r="G246" s="4">
        <v>0</v>
      </c>
      <c r="H246" s="4">
        <f t="shared" ref="H245:H256" si="10">SUM(D246:G246)</f>
        <v>35725.1</v>
      </c>
    </row>
    <row r="247" spans="1:8">
      <c r="A247" s="2">
        <v>17</v>
      </c>
      <c r="B247" s="1" t="s">
        <v>52</v>
      </c>
      <c r="C247" s="1">
        <v>32245084</v>
      </c>
      <c r="D247" s="5">
        <v>11233.33</v>
      </c>
      <c r="E247" s="4">
        <v>3109.06</v>
      </c>
      <c r="F247" s="4">
        <v>0</v>
      </c>
      <c r="G247" s="4">
        <v>2851.29</v>
      </c>
      <c r="H247" s="4">
        <f>SUM(D247:G247)</f>
        <v>17193.68</v>
      </c>
    </row>
    <row r="248" spans="1:8">
      <c r="A248" s="2">
        <v>18</v>
      </c>
      <c r="B248" s="1" t="s">
        <v>48</v>
      </c>
      <c r="C248" s="1">
        <v>1808005</v>
      </c>
      <c r="D248" s="5">
        <v>5212.18</v>
      </c>
      <c r="E248" s="4">
        <v>1737.4</v>
      </c>
      <c r="F248" s="4">
        <v>0</v>
      </c>
      <c r="G248" s="4">
        <v>1894.76</v>
      </c>
      <c r="H248" s="4">
        <f>SUM(D248:G248)</f>
        <v>8844.34</v>
      </c>
    </row>
    <row r="249" spans="1:8">
      <c r="A249" s="2">
        <v>19</v>
      </c>
      <c r="B249" s="1" t="s">
        <v>43</v>
      </c>
      <c r="C249" s="1">
        <v>1818319</v>
      </c>
      <c r="D249" s="5">
        <v>63466.43</v>
      </c>
      <c r="E249" s="4">
        <v>20729.59</v>
      </c>
      <c r="F249" s="5">
        <v>4254.93</v>
      </c>
      <c r="G249" s="4">
        <v>6213.07</v>
      </c>
      <c r="H249" s="4">
        <f>SUM(D249:G249)</f>
        <v>94664.020000000019</v>
      </c>
    </row>
    <row r="250" spans="1:8">
      <c r="A250" s="2">
        <v>20</v>
      </c>
      <c r="B250" s="1" t="s">
        <v>33</v>
      </c>
      <c r="C250" s="1">
        <v>14537781</v>
      </c>
      <c r="D250" s="5">
        <v>3568.77</v>
      </c>
      <c r="E250" s="4">
        <v>861.31</v>
      </c>
      <c r="F250" s="5">
        <v>363.12</v>
      </c>
      <c r="G250" s="4">
        <v>648.02</v>
      </c>
      <c r="H250" s="4">
        <f>SUM(D250:G250)</f>
        <v>5441.2199999999993</v>
      </c>
    </row>
    <row r="251" spans="1:8">
      <c r="A251" s="2">
        <v>21</v>
      </c>
      <c r="B251" s="1" t="s">
        <v>30</v>
      </c>
      <c r="C251" s="1">
        <v>1845631</v>
      </c>
      <c r="D251" s="5">
        <v>14499.51</v>
      </c>
      <c r="E251" s="4">
        <v>4365.3599999999997</v>
      </c>
      <c r="F251" s="5">
        <v>1235.8499999999999</v>
      </c>
      <c r="G251" s="4">
        <v>0</v>
      </c>
      <c r="H251" s="4">
        <f t="shared" si="10"/>
        <v>20100.719999999998</v>
      </c>
    </row>
    <row r="252" spans="1:8">
      <c r="A252" s="2">
        <v>22</v>
      </c>
      <c r="B252" s="1" t="s">
        <v>29</v>
      </c>
      <c r="C252" s="1">
        <v>28435056</v>
      </c>
      <c r="D252" s="5">
        <v>17571.34</v>
      </c>
      <c r="E252" s="4">
        <v>6713.13</v>
      </c>
      <c r="F252" s="5">
        <v>3020.75</v>
      </c>
      <c r="G252" s="4">
        <v>1055.68</v>
      </c>
      <c r="H252" s="4">
        <f>SUM(D252:G252)</f>
        <v>28360.9</v>
      </c>
    </row>
    <row r="253" spans="1:8">
      <c r="A253" s="2">
        <v>23</v>
      </c>
      <c r="B253" s="1" t="s">
        <v>28</v>
      </c>
      <c r="C253" s="1">
        <v>3596251</v>
      </c>
      <c r="D253" s="5">
        <v>12910.49</v>
      </c>
      <c r="E253" s="4">
        <v>2830.33</v>
      </c>
      <c r="F253" s="5">
        <v>672.14</v>
      </c>
      <c r="G253" s="4">
        <v>299.54000000000002</v>
      </c>
      <c r="H253" s="4">
        <f>SUM(D253:G253)</f>
        <v>16712.5</v>
      </c>
    </row>
    <row r="254" spans="1:8">
      <c r="A254" s="2">
        <v>24</v>
      </c>
      <c r="B254" s="1" t="s">
        <v>18</v>
      </c>
      <c r="C254" s="1">
        <v>10662447</v>
      </c>
      <c r="D254" s="5">
        <v>1697.61</v>
      </c>
      <c r="E254" s="4">
        <v>0</v>
      </c>
      <c r="F254" s="4">
        <v>0</v>
      </c>
      <c r="G254" s="4">
        <v>0</v>
      </c>
      <c r="H254" s="4">
        <f t="shared" si="10"/>
        <v>1697.61</v>
      </c>
    </row>
    <row r="255" spans="1:8">
      <c r="A255" s="2">
        <v>25</v>
      </c>
      <c r="B255" s="1" t="s">
        <v>16</v>
      </c>
      <c r="C255" s="1">
        <v>22389180</v>
      </c>
      <c r="D255" s="5">
        <v>4356.4399999999996</v>
      </c>
      <c r="E255" s="4">
        <v>122.12</v>
      </c>
      <c r="F255" s="4">
        <v>0</v>
      </c>
      <c r="G255" s="4">
        <v>0</v>
      </c>
      <c r="H255" s="4">
        <f t="shared" si="10"/>
        <v>4478.5599999999995</v>
      </c>
    </row>
    <row r="256" spans="1:8">
      <c r="A256" s="2">
        <v>26</v>
      </c>
      <c r="B256" s="1" t="s">
        <v>12</v>
      </c>
      <c r="C256" s="1">
        <v>10110477</v>
      </c>
      <c r="D256" s="5">
        <v>4436.62</v>
      </c>
      <c r="E256" s="4">
        <v>130.91999999999999</v>
      </c>
      <c r="F256" s="5">
        <v>2553.84</v>
      </c>
      <c r="G256" s="4">
        <v>1991.92</v>
      </c>
      <c r="H256" s="4">
        <f>SUM(D256:G256)</f>
        <v>9113.2999999999993</v>
      </c>
    </row>
    <row r="260" spans="1:8">
      <c r="B260" t="s">
        <v>145</v>
      </c>
    </row>
    <row r="263" spans="1:8" ht="30">
      <c r="A263" s="1" t="s">
        <v>0</v>
      </c>
      <c r="B263" s="1" t="s">
        <v>1</v>
      </c>
      <c r="C263" s="1" t="s">
        <v>2</v>
      </c>
      <c r="D263" s="11" t="s">
        <v>3</v>
      </c>
      <c r="E263" s="4" t="s">
        <v>4</v>
      </c>
      <c r="F263" s="4" t="s">
        <v>5</v>
      </c>
      <c r="G263" s="4" t="s">
        <v>6</v>
      </c>
      <c r="H263" s="11" t="s">
        <v>7</v>
      </c>
    </row>
    <row r="264" spans="1:8">
      <c r="A264" s="2">
        <v>1</v>
      </c>
      <c r="B264" s="1" t="s">
        <v>125</v>
      </c>
      <c r="C264" s="1">
        <v>35845008</v>
      </c>
      <c r="D264" s="5">
        <v>20273.3</v>
      </c>
      <c r="E264" s="4">
        <v>0</v>
      </c>
      <c r="F264" s="4">
        <v>0</v>
      </c>
      <c r="G264" s="4">
        <v>0</v>
      </c>
      <c r="H264" s="4">
        <f t="shared" ref="H264:H287" si="11">SUM(D264:G264)</f>
        <v>20273.3</v>
      </c>
    </row>
    <row r="265" spans="1:8">
      <c r="A265" s="2">
        <v>2</v>
      </c>
      <c r="B265" s="1" t="s">
        <v>117</v>
      </c>
      <c r="C265" s="1">
        <v>1803830</v>
      </c>
      <c r="D265" s="5">
        <v>883836.81</v>
      </c>
      <c r="E265" s="4">
        <v>257446.96</v>
      </c>
      <c r="F265" s="5">
        <f>1588.77+128055.06</f>
        <v>129643.83</v>
      </c>
      <c r="G265" s="4">
        <f>15112.61+529.59+146111.02</f>
        <v>161753.22</v>
      </c>
      <c r="H265" s="4">
        <f>SUM(D265:G265)</f>
        <v>1432680.82</v>
      </c>
    </row>
    <row r="266" spans="1:8">
      <c r="A266" s="2">
        <v>3</v>
      </c>
      <c r="B266" s="1" t="s">
        <v>109</v>
      </c>
      <c r="C266" s="1">
        <v>9378655</v>
      </c>
      <c r="D266" s="5">
        <v>3611015.27</v>
      </c>
      <c r="E266" s="4">
        <v>1243378.22</v>
      </c>
      <c r="F266" s="5">
        <f>529.58+444098.38+188521.73+30196.76</f>
        <v>663346.45000000007</v>
      </c>
      <c r="G266" s="4">
        <f>30196.76+529.58+242351.46+20479.5+121084.01</f>
        <v>414641.31</v>
      </c>
      <c r="H266" s="4">
        <f>SUM(D266:G266)</f>
        <v>5932381.25</v>
      </c>
    </row>
    <row r="267" spans="1:8">
      <c r="A267" s="2">
        <v>4</v>
      </c>
      <c r="B267" s="1" t="s">
        <v>107</v>
      </c>
      <c r="C267" s="1">
        <v>7603610</v>
      </c>
      <c r="D267" s="5">
        <v>0</v>
      </c>
      <c r="E267" s="4">
        <v>0</v>
      </c>
      <c r="F267" s="5">
        <v>5996.3</v>
      </c>
      <c r="G267" s="4">
        <v>529.59</v>
      </c>
      <c r="H267" s="4">
        <f>SUM(D267:G267)</f>
        <v>6525.89</v>
      </c>
    </row>
    <row r="268" spans="1:8">
      <c r="A268" s="2">
        <v>5</v>
      </c>
      <c r="B268" s="1" t="s">
        <v>99</v>
      </c>
      <c r="C268">
        <v>1801767</v>
      </c>
      <c r="D268" s="5">
        <v>0</v>
      </c>
      <c r="E268" s="4">
        <v>0</v>
      </c>
      <c r="F268" s="5">
        <v>8359.61</v>
      </c>
      <c r="G268" s="4">
        <v>2053.63</v>
      </c>
      <c r="H268" s="4">
        <f>SUM(D268:G268)</f>
        <v>10413.240000000002</v>
      </c>
    </row>
    <row r="269" spans="1:8">
      <c r="A269" s="2">
        <v>6</v>
      </c>
      <c r="B269" s="1" t="s">
        <v>95</v>
      </c>
      <c r="C269" s="1">
        <v>10685645</v>
      </c>
      <c r="D269" s="5">
        <v>3400.68</v>
      </c>
      <c r="E269" s="4">
        <v>809.56</v>
      </c>
      <c r="F269" s="5">
        <v>529.59</v>
      </c>
      <c r="G269" s="4">
        <v>529.59</v>
      </c>
      <c r="H269" s="4">
        <f>SUM(D269:G269)</f>
        <v>5269.42</v>
      </c>
    </row>
    <row r="270" spans="1:8">
      <c r="A270" s="2">
        <v>7</v>
      </c>
      <c r="B270" s="1" t="s">
        <v>93</v>
      </c>
      <c r="C270" s="1">
        <v>17658176</v>
      </c>
      <c r="D270" s="5">
        <v>118325.6</v>
      </c>
      <c r="E270" s="4">
        <v>28034.05</v>
      </c>
      <c r="F270" s="5">
        <v>2092.4899999999998</v>
      </c>
      <c r="G270" s="4">
        <f>10041.96+39304</f>
        <v>49345.96</v>
      </c>
      <c r="H270" s="4">
        <f>SUM(D270:G270)</f>
        <v>197798.09999999998</v>
      </c>
    </row>
    <row r="271" spans="1:8">
      <c r="A271" s="2">
        <v>8</v>
      </c>
      <c r="B271" s="1" t="s">
        <v>92</v>
      </c>
      <c r="C271" s="1">
        <v>1827040</v>
      </c>
      <c r="D271" s="5">
        <v>52698.12</v>
      </c>
      <c r="E271" s="4">
        <v>19316.449999999997</v>
      </c>
      <c r="F271" s="5">
        <f>6796.2+5524.12</f>
        <v>12320.32</v>
      </c>
      <c r="G271" s="4">
        <v>1588.76</v>
      </c>
      <c r="H271" s="4">
        <f>SUM(D271:G271)</f>
        <v>85923.650000000009</v>
      </c>
    </row>
    <row r="272" spans="1:8">
      <c r="A272" s="2">
        <v>9</v>
      </c>
      <c r="B272" s="1" t="s">
        <v>37</v>
      </c>
      <c r="C272" s="1">
        <v>11350443</v>
      </c>
      <c r="D272" s="5">
        <v>0</v>
      </c>
      <c r="E272" s="4">
        <v>404.78</v>
      </c>
      <c r="F272" s="5">
        <v>529.58000000000004</v>
      </c>
      <c r="G272" s="4">
        <v>0</v>
      </c>
      <c r="H272" s="4">
        <f t="shared" si="11"/>
        <v>934.36</v>
      </c>
    </row>
    <row r="273" spans="1:11">
      <c r="A273" s="2">
        <v>10</v>
      </c>
      <c r="B273" s="1" t="s">
        <v>81</v>
      </c>
      <c r="C273" s="1">
        <v>4988881</v>
      </c>
      <c r="D273" s="5">
        <v>6476.41</v>
      </c>
      <c r="E273" s="4">
        <v>1214.33</v>
      </c>
      <c r="F273" s="4">
        <v>0</v>
      </c>
      <c r="G273" s="4">
        <v>0</v>
      </c>
      <c r="H273" s="4">
        <f t="shared" si="11"/>
        <v>7690.74</v>
      </c>
    </row>
    <row r="274" spans="1:11">
      <c r="A274" s="2">
        <v>11</v>
      </c>
      <c r="B274" s="1" t="s">
        <v>80</v>
      </c>
      <c r="C274" s="1">
        <v>14169353</v>
      </c>
      <c r="D274" s="5">
        <v>13590667.59</v>
      </c>
      <c r="E274" s="4">
        <f>3136967.77+196690.31</f>
        <v>3333658.08</v>
      </c>
      <c r="F274" s="5">
        <f>813479.31+587658.4+92604.12+6179.79</f>
        <v>1499921.62</v>
      </c>
      <c r="G274" s="4">
        <f>529.58+322443.37+49334.04+678.39</f>
        <v>372985.38</v>
      </c>
      <c r="H274" s="4">
        <f>SUM(D274:G274)</f>
        <v>18797232.670000002</v>
      </c>
    </row>
    <row r="275" spans="1:11">
      <c r="A275" s="2">
        <v>12</v>
      </c>
      <c r="B275" s="1" t="s">
        <v>79</v>
      </c>
      <c r="C275" s="1">
        <v>4119099</v>
      </c>
      <c r="D275" s="5">
        <v>3238.2</v>
      </c>
      <c r="E275" s="4">
        <v>0</v>
      </c>
      <c r="F275" s="5">
        <v>1059.17</v>
      </c>
      <c r="G275" s="4">
        <v>0</v>
      </c>
      <c r="H275" s="4">
        <f t="shared" si="11"/>
        <v>4297.37</v>
      </c>
    </row>
    <row r="276" spans="1:11">
      <c r="A276" s="2">
        <v>13</v>
      </c>
      <c r="B276" s="1" t="s">
        <v>76</v>
      </c>
      <c r="C276" s="1">
        <v>1703955</v>
      </c>
      <c r="D276" s="5">
        <v>9309.93</v>
      </c>
      <c r="E276" s="4">
        <v>1214.3399999999999</v>
      </c>
      <c r="F276" s="5">
        <v>1059.18</v>
      </c>
      <c r="G276" s="4">
        <v>1588.77</v>
      </c>
      <c r="H276" s="4">
        <f>SUM(D276:G276)</f>
        <v>13172.220000000001</v>
      </c>
    </row>
    <row r="277" spans="1:11">
      <c r="A277" s="2">
        <v>14</v>
      </c>
      <c r="B277" s="1" t="s">
        <v>69</v>
      </c>
      <c r="C277" s="1">
        <v>1817046</v>
      </c>
      <c r="D277" s="5">
        <v>2428.67</v>
      </c>
      <c r="E277" s="4">
        <v>404.78</v>
      </c>
      <c r="F277" s="4">
        <v>0</v>
      </c>
      <c r="G277" s="4">
        <v>305.19</v>
      </c>
      <c r="H277" s="4">
        <f>SUM(D277:G277)</f>
        <v>3138.64</v>
      </c>
    </row>
    <row r="278" spans="1:11">
      <c r="A278" s="2">
        <v>15</v>
      </c>
      <c r="B278" s="1" t="s">
        <v>48</v>
      </c>
      <c r="C278">
        <v>1808005</v>
      </c>
      <c r="D278" s="5">
        <v>0</v>
      </c>
      <c r="E278" s="4">
        <v>0</v>
      </c>
      <c r="F278" s="5">
        <v>529.59</v>
      </c>
      <c r="G278" s="4">
        <v>0</v>
      </c>
      <c r="H278" s="4">
        <f t="shared" si="11"/>
        <v>529.59</v>
      </c>
    </row>
    <row r="279" spans="1:11">
      <c r="A279" s="2">
        <v>16</v>
      </c>
      <c r="B279" s="1" t="s">
        <v>36</v>
      </c>
      <c r="C279" s="1">
        <v>11169316</v>
      </c>
      <c r="D279" s="5">
        <v>1619.12</v>
      </c>
      <c r="E279" s="4">
        <v>809.56</v>
      </c>
      <c r="F279" s="5">
        <v>404.78</v>
      </c>
      <c r="G279" s="4">
        <v>529.59</v>
      </c>
      <c r="H279" s="4">
        <f>SUM(D279:G279)</f>
        <v>3363.05</v>
      </c>
    </row>
    <row r="280" spans="1:11">
      <c r="A280" s="2">
        <v>17</v>
      </c>
      <c r="B280" s="1" t="s">
        <v>28</v>
      </c>
      <c r="C280" s="1">
        <v>3596251</v>
      </c>
      <c r="D280" s="5">
        <v>12190.75</v>
      </c>
      <c r="E280" s="4">
        <v>6260.13</v>
      </c>
      <c r="F280" s="5">
        <v>529.59</v>
      </c>
      <c r="G280" s="4">
        <f>26146.64+529.59</f>
        <v>26676.23</v>
      </c>
      <c r="H280" s="4">
        <f>SUM(D280:G280)</f>
        <v>45656.7</v>
      </c>
    </row>
    <row r="281" spans="1:11">
      <c r="A281" s="2">
        <v>18</v>
      </c>
      <c r="B281" s="1" t="s">
        <v>132</v>
      </c>
      <c r="C281" s="1">
        <v>4548538</v>
      </c>
      <c r="D281" s="5">
        <f>4111072.14+2483856.38</f>
        <v>6594928.5199999996</v>
      </c>
      <c r="E281" s="4">
        <v>1513507.43</v>
      </c>
      <c r="F281" s="5">
        <v>200000.3</v>
      </c>
      <c r="G281" s="4">
        <f>194972.57+93475.01</f>
        <v>288447.58</v>
      </c>
      <c r="H281" s="4">
        <f>SUM(D281:G281)</f>
        <v>8596883.8299999982</v>
      </c>
    </row>
    <row r="282" spans="1:11">
      <c r="A282" s="2">
        <v>19</v>
      </c>
      <c r="B282" s="1" t="s">
        <v>137</v>
      </c>
      <c r="C282" s="1">
        <v>2491516</v>
      </c>
      <c r="D282" s="5">
        <v>3865852.97</v>
      </c>
      <c r="E282" s="4">
        <v>1757205.9</v>
      </c>
      <c r="F282" s="4">
        <v>0</v>
      </c>
      <c r="G282" s="4">
        <v>696272.69</v>
      </c>
      <c r="H282" s="4">
        <f>SUM(D282:G282)</f>
        <v>6319331.5600000005</v>
      </c>
      <c r="K282" s="14"/>
    </row>
    <row r="283" spans="1:11">
      <c r="A283" s="2">
        <v>20</v>
      </c>
      <c r="B283" s="1" t="s">
        <v>138</v>
      </c>
      <c r="C283" s="1">
        <v>2487647</v>
      </c>
      <c r="D283" s="5">
        <v>1368444.95</v>
      </c>
      <c r="E283" s="4">
        <v>262282.64</v>
      </c>
      <c r="F283" s="5">
        <v>100000</v>
      </c>
      <c r="G283" s="4">
        <v>83923.24</v>
      </c>
      <c r="H283" s="4">
        <f>SUM(D283:G283)</f>
        <v>1814650.8299999998</v>
      </c>
    </row>
    <row r="284" spans="1:11">
      <c r="A284" s="2">
        <v>21</v>
      </c>
      <c r="B284" s="1" t="s">
        <v>136</v>
      </c>
      <c r="C284" s="1">
        <v>4663448</v>
      </c>
      <c r="D284" s="5">
        <v>6902811.8799999999</v>
      </c>
      <c r="E284" s="4">
        <v>1969715.97</v>
      </c>
      <c r="F284" s="5">
        <f>347623.5+327017.79</f>
        <v>674641.29</v>
      </c>
      <c r="G284" s="4">
        <v>0</v>
      </c>
      <c r="H284" s="4">
        <f t="shared" si="11"/>
        <v>9547169.1400000006</v>
      </c>
    </row>
    <row r="285" spans="1:11">
      <c r="A285" s="2">
        <v>22</v>
      </c>
      <c r="B285" s="1" t="s">
        <v>131</v>
      </c>
      <c r="C285" s="1">
        <v>4483447</v>
      </c>
      <c r="D285" s="5">
        <v>2531615.81</v>
      </c>
      <c r="E285" s="4">
        <v>231381.24</v>
      </c>
      <c r="F285" s="4">
        <v>0</v>
      </c>
      <c r="G285" s="4">
        <v>106755.68</v>
      </c>
      <c r="H285" s="4">
        <f>SUM(D285:G285)</f>
        <v>2869752.73</v>
      </c>
    </row>
    <row r="286" spans="1:11">
      <c r="A286" s="2">
        <v>23</v>
      </c>
      <c r="B286" s="1" t="s">
        <v>134</v>
      </c>
      <c r="C286" s="1">
        <v>17802939</v>
      </c>
      <c r="D286" s="5">
        <v>1434077.18</v>
      </c>
      <c r="E286" s="4">
        <v>121174.7</v>
      </c>
      <c r="F286" s="5">
        <v>100000</v>
      </c>
      <c r="G286" s="4">
        <v>167473.38</v>
      </c>
      <c r="H286" s="4">
        <f>SUM(D286:G286)</f>
        <v>1822725.2599999998</v>
      </c>
    </row>
    <row r="287" spans="1:11">
      <c r="A287" s="2">
        <v>24</v>
      </c>
      <c r="B287" s="1" t="s">
        <v>12</v>
      </c>
      <c r="C287" s="1">
        <v>10110477</v>
      </c>
      <c r="D287" s="5">
        <v>63708.24</v>
      </c>
      <c r="E287" s="4">
        <f>6286.1+404.78</f>
        <v>6690.88</v>
      </c>
      <c r="F287" s="5">
        <v>6266.3</v>
      </c>
      <c r="G287" s="4">
        <v>0</v>
      </c>
      <c r="H287" s="4">
        <f t="shared" si="11"/>
        <v>76665.42</v>
      </c>
      <c r="K287" s="14"/>
    </row>
    <row r="288" spans="1:11">
      <c r="K288" s="14"/>
    </row>
    <row r="289" spans="1:11">
      <c r="K289" s="14"/>
    </row>
    <row r="290" spans="1:11">
      <c r="K290" s="14"/>
    </row>
    <row r="291" spans="1:11">
      <c r="B291" t="s">
        <v>146</v>
      </c>
      <c r="D291" s="3"/>
      <c r="H291" s="3"/>
      <c r="K291" s="14"/>
    </row>
    <row r="292" spans="1:11">
      <c r="D292" s="3"/>
      <c r="H292" s="3"/>
      <c r="K292" s="14"/>
    </row>
    <row r="293" spans="1:11">
      <c r="D293" s="3"/>
      <c r="H293" s="3"/>
      <c r="K293" s="14"/>
    </row>
    <row r="294" spans="1:11" s="12" customFormat="1" ht="30">
      <c r="A294" s="11" t="s">
        <v>0</v>
      </c>
      <c r="B294" s="11" t="s">
        <v>1</v>
      </c>
      <c r="C294" s="11" t="s">
        <v>2</v>
      </c>
      <c r="D294" s="10" t="s">
        <v>3</v>
      </c>
      <c r="E294" s="10" t="s">
        <v>4</v>
      </c>
      <c r="F294" s="10" t="s">
        <v>5</v>
      </c>
      <c r="G294" s="10" t="s">
        <v>6</v>
      </c>
      <c r="H294" s="10" t="s">
        <v>7</v>
      </c>
      <c r="J294"/>
    </row>
    <row r="295" spans="1:11">
      <c r="A295" s="1">
        <v>1</v>
      </c>
      <c r="B295" s="1" t="s">
        <v>136</v>
      </c>
      <c r="C295" s="1">
        <v>4663448</v>
      </c>
      <c r="D295" s="4">
        <v>11651760</v>
      </c>
      <c r="E295" s="4">
        <v>1880170</v>
      </c>
      <c r="F295" s="5">
        <v>555960</v>
      </c>
      <c r="G295" s="4">
        <v>611250</v>
      </c>
      <c r="H295" s="4">
        <f>SUM(D295:G295)</f>
        <v>14699140</v>
      </c>
    </row>
    <row r="296" spans="1:11">
      <c r="D296" s="3"/>
      <c r="H296" s="3"/>
    </row>
    <row r="297" spans="1:11">
      <c r="D297" s="3"/>
      <c r="H297" s="3"/>
    </row>
    <row r="298" spans="1:11">
      <c r="D298" s="3"/>
      <c r="H298" s="3"/>
    </row>
    <row r="299" spans="1:11">
      <c r="B299" t="s">
        <v>147</v>
      </c>
      <c r="D299" s="3"/>
      <c r="H299" s="3"/>
    </row>
    <row r="300" spans="1:11">
      <c r="D300" s="3"/>
      <c r="H300" s="3"/>
    </row>
    <row r="301" spans="1:11">
      <c r="D301" s="3"/>
      <c r="H301" s="3"/>
    </row>
    <row r="302" spans="1:11">
      <c r="D302" s="3"/>
      <c r="H302" s="3"/>
    </row>
    <row r="303" spans="1:11" s="9" customFormat="1" ht="30">
      <c r="A303" s="7" t="s">
        <v>0</v>
      </c>
      <c r="B303" s="7" t="s">
        <v>1</v>
      </c>
      <c r="C303" s="7" t="s">
        <v>2</v>
      </c>
      <c r="D303" s="11" t="s">
        <v>3</v>
      </c>
      <c r="E303" s="8" t="s">
        <v>4</v>
      </c>
      <c r="F303" s="8" t="s">
        <v>5</v>
      </c>
      <c r="G303" s="8" t="s">
        <v>6</v>
      </c>
      <c r="H303" s="11" t="s">
        <v>7</v>
      </c>
      <c r="K303" s="16"/>
    </row>
    <row r="304" spans="1:11">
      <c r="A304" s="2">
        <v>1</v>
      </c>
      <c r="B304" s="1" t="s">
        <v>136</v>
      </c>
      <c r="C304" s="1">
        <v>4663448</v>
      </c>
      <c r="D304" s="4">
        <v>440440.22</v>
      </c>
      <c r="E304" s="6">
        <v>0</v>
      </c>
      <c r="F304" s="4">
        <v>0</v>
      </c>
      <c r="G304" s="4">
        <v>40500</v>
      </c>
      <c r="H304" s="4">
        <f>SUM(D304:G304)</f>
        <v>480940.22</v>
      </c>
      <c r="K304" s="15"/>
    </row>
    <row r="305" spans="1:11">
      <c r="A305" s="2">
        <v>2</v>
      </c>
      <c r="B305" s="1" t="s">
        <v>131</v>
      </c>
      <c r="C305" s="1">
        <v>4483447</v>
      </c>
      <c r="D305" s="4">
        <v>4096987.91</v>
      </c>
      <c r="E305" s="4">
        <v>1022056.88</v>
      </c>
      <c r="F305" s="5">
        <v>437156.63</v>
      </c>
      <c r="G305" s="4">
        <f>30700+89724.59</f>
        <v>120424.59</v>
      </c>
      <c r="H305" s="4">
        <f>SUM(D305:G305)</f>
        <v>5676626.0099999998</v>
      </c>
      <c r="K305" s="15"/>
    </row>
    <row r="306" spans="1:11">
      <c r="A306" s="2">
        <v>3</v>
      </c>
      <c r="B306" s="1" t="s">
        <v>132</v>
      </c>
      <c r="C306" s="1">
        <v>4548538</v>
      </c>
      <c r="D306" s="4">
        <v>4379059.92</v>
      </c>
      <c r="E306" s="4">
        <v>1007162.43</v>
      </c>
      <c r="F306" s="5">
        <v>157173.37</v>
      </c>
      <c r="G306" s="4">
        <f>19000+181256.51+9051.73</f>
        <v>209308.24000000002</v>
      </c>
      <c r="H306" s="4">
        <f>SUM(D306:G306)</f>
        <v>5752703.96</v>
      </c>
      <c r="K306" s="15"/>
    </row>
    <row r="307" spans="1:11">
      <c r="A307" s="2">
        <v>4</v>
      </c>
      <c r="B307" s="1" t="s">
        <v>139</v>
      </c>
      <c r="C307" s="1">
        <v>11302934</v>
      </c>
      <c r="D307" s="4">
        <v>2807162.8</v>
      </c>
      <c r="E307" s="4">
        <v>981673.63</v>
      </c>
      <c r="F307" s="5">
        <v>100000</v>
      </c>
      <c r="G307" s="4">
        <f>73623.3+164293.87</f>
        <v>237917.16999999998</v>
      </c>
      <c r="H307" s="4">
        <f>SUM(D307:G307)</f>
        <v>4126753.5999999996</v>
      </c>
      <c r="K307" s="15"/>
    </row>
    <row r="308" spans="1:11">
      <c r="A308" s="2">
        <v>5</v>
      </c>
      <c r="B308" s="1" t="s">
        <v>134</v>
      </c>
      <c r="C308" s="1">
        <v>17802939</v>
      </c>
      <c r="D308" s="4">
        <v>687369.15</v>
      </c>
      <c r="E308" s="4">
        <v>162437.06</v>
      </c>
      <c r="F308" s="4">
        <v>0</v>
      </c>
      <c r="G308" s="4">
        <v>0</v>
      </c>
      <c r="H308" s="4">
        <f>SUM(D308:G308)</f>
        <v>849806.21</v>
      </c>
      <c r="K308" s="15"/>
    </row>
    <row r="309" spans="1:11">
      <c r="D309" s="3"/>
      <c r="H309" s="3"/>
      <c r="K309" s="15"/>
    </row>
    <row r="310" spans="1:11">
      <c r="D310" s="3"/>
      <c r="H310" s="3"/>
      <c r="K310" s="15"/>
    </row>
    <row r="311" spans="1:11">
      <c r="D311" s="3"/>
      <c r="H311" s="3"/>
      <c r="K311" s="15"/>
    </row>
    <row r="312" spans="1:11">
      <c r="B312" t="s">
        <v>148</v>
      </c>
      <c r="D312" s="3"/>
      <c r="H312" s="3"/>
      <c r="K312" s="15"/>
    </row>
    <row r="313" spans="1:11">
      <c r="D313" s="3"/>
      <c r="H313" s="3"/>
    </row>
    <row r="314" spans="1:11">
      <c r="D314" s="3"/>
      <c r="H314" s="3"/>
    </row>
    <row r="315" spans="1:11">
      <c r="D315" s="3"/>
      <c r="H315" s="3"/>
    </row>
    <row r="316" spans="1:11" s="9" customFormat="1" ht="30">
      <c r="A316" s="7" t="s">
        <v>0</v>
      </c>
      <c r="B316" s="7" t="s">
        <v>1</v>
      </c>
      <c r="C316" s="7" t="s">
        <v>2</v>
      </c>
      <c r="D316" s="10" t="s">
        <v>3</v>
      </c>
      <c r="E316" s="8" t="s">
        <v>4</v>
      </c>
      <c r="F316" s="8" t="s">
        <v>5</v>
      </c>
      <c r="G316" s="8" t="s">
        <v>6</v>
      </c>
      <c r="H316" s="10" t="s">
        <v>7</v>
      </c>
      <c r="K316" s="13"/>
    </row>
    <row r="317" spans="1:11">
      <c r="A317" s="1">
        <v>1</v>
      </c>
      <c r="B317" s="1" t="s">
        <v>136</v>
      </c>
      <c r="C317" s="1">
        <v>4663448</v>
      </c>
      <c r="D317" s="4">
        <v>3320</v>
      </c>
      <c r="E317" s="4">
        <v>2050</v>
      </c>
      <c r="F317" s="4">
        <v>0</v>
      </c>
      <c r="G317" s="4"/>
      <c r="H317" s="4">
        <f>SUM(D317:G317)</f>
        <v>5370</v>
      </c>
    </row>
    <row r="321" spans="1:11">
      <c r="B321" t="s">
        <v>149</v>
      </c>
      <c r="H321" s="3"/>
    </row>
    <row r="322" spans="1:11">
      <c r="H322" s="3"/>
    </row>
    <row r="323" spans="1:11">
      <c r="H323" s="3"/>
    </row>
    <row r="324" spans="1:11" s="9" customFormat="1" ht="30">
      <c r="A324" s="7" t="s">
        <v>0</v>
      </c>
      <c r="B324" s="7" t="s">
        <v>1</v>
      </c>
      <c r="C324" s="7" t="s">
        <v>2</v>
      </c>
      <c r="D324" s="11" t="s">
        <v>3</v>
      </c>
      <c r="E324" s="8" t="s">
        <v>4</v>
      </c>
      <c r="F324" s="8" t="s">
        <v>5</v>
      </c>
      <c r="G324" s="8" t="s">
        <v>6</v>
      </c>
      <c r="H324" s="10" t="s">
        <v>7</v>
      </c>
      <c r="K324" s="13"/>
    </row>
    <row r="325" spans="1:11">
      <c r="A325" s="2">
        <v>1</v>
      </c>
      <c r="B325" s="1" t="s">
        <v>130</v>
      </c>
      <c r="C325" s="1">
        <v>16439143</v>
      </c>
      <c r="D325" s="5">
        <v>8549716.2400000002</v>
      </c>
      <c r="E325" s="4">
        <v>972953.57</v>
      </c>
      <c r="F325" s="5">
        <v>879808.53</v>
      </c>
      <c r="G325" s="4">
        <v>251046.84</v>
      </c>
      <c r="H325" s="4">
        <f>SUM(D325:G325)</f>
        <v>10653525.18</v>
      </c>
    </row>
    <row r="326" spans="1:11">
      <c r="A326" s="2">
        <v>2</v>
      </c>
      <c r="B326" s="1" t="s">
        <v>128</v>
      </c>
      <c r="C326" s="1">
        <v>21518073</v>
      </c>
      <c r="D326" s="5">
        <v>8866.17</v>
      </c>
      <c r="E326" s="4">
        <v>0</v>
      </c>
      <c r="F326" s="4">
        <v>0</v>
      </c>
      <c r="G326" s="4"/>
      <c r="H326" s="4">
        <f t="shared" ref="H325:H360" si="12">SUM(D326:G326)</f>
        <v>8866.17</v>
      </c>
    </row>
    <row r="327" spans="1:11">
      <c r="A327" s="2">
        <v>3</v>
      </c>
      <c r="B327" s="1" t="s">
        <v>123</v>
      </c>
      <c r="C327" s="1">
        <v>4119927</v>
      </c>
      <c r="D327" s="5">
        <v>0</v>
      </c>
      <c r="E327" s="4">
        <v>38.15</v>
      </c>
      <c r="F327" s="5">
        <v>7831.42</v>
      </c>
      <c r="G327" s="4"/>
      <c r="H327" s="4">
        <f t="shared" si="12"/>
        <v>7869.57</v>
      </c>
    </row>
    <row r="328" spans="1:11">
      <c r="A328" s="2">
        <v>4</v>
      </c>
      <c r="B328" s="1" t="s">
        <v>117</v>
      </c>
      <c r="C328" s="1">
        <v>1803830</v>
      </c>
      <c r="D328" s="5">
        <v>868845.11</v>
      </c>
      <c r="E328" s="4">
        <v>70390.009999999995</v>
      </c>
      <c r="F328" s="5">
        <v>68762.52</v>
      </c>
      <c r="G328" s="4">
        <v>32459.64</v>
      </c>
      <c r="H328" s="4">
        <f>SUM(D328:G328)</f>
        <v>1040457.28</v>
      </c>
    </row>
    <row r="329" spans="1:11">
      <c r="A329" s="2">
        <v>5</v>
      </c>
      <c r="B329" s="1" t="s">
        <v>109</v>
      </c>
      <c r="C329" s="1">
        <v>9378655</v>
      </c>
      <c r="D329" s="5">
        <v>2142753.5099999998</v>
      </c>
      <c r="E329" s="4">
        <v>403863.39</v>
      </c>
      <c r="F329" s="5">
        <v>468483.7</v>
      </c>
      <c r="G329" s="4">
        <v>183414.92</v>
      </c>
      <c r="H329" s="4">
        <f>SUM(D329:G329)</f>
        <v>3198515.52</v>
      </c>
    </row>
    <row r="330" spans="1:11">
      <c r="A330" s="2">
        <v>6</v>
      </c>
      <c r="B330" s="1" t="s">
        <v>107</v>
      </c>
      <c r="C330" s="1">
        <v>7603610</v>
      </c>
      <c r="D330" s="5">
        <v>65798.509999999995</v>
      </c>
      <c r="E330" s="4">
        <v>0</v>
      </c>
      <c r="F330" s="4">
        <v>0</v>
      </c>
      <c r="G330" s="4"/>
      <c r="H330" s="4">
        <f t="shared" si="12"/>
        <v>65798.509999999995</v>
      </c>
    </row>
    <row r="331" spans="1:11">
      <c r="A331" s="2">
        <v>7</v>
      </c>
      <c r="B331" s="1" t="s">
        <v>104</v>
      </c>
      <c r="C331" s="1">
        <v>22284647</v>
      </c>
      <c r="D331" s="5">
        <v>63828.99</v>
      </c>
      <c r="E331" s="4">
        <v>42206.25</v>
      </c>
      <c r="F331" s="5">
        <v>20929.919999999998</v>
      </c>
      <c r="G331" s="4">
        <v>20929.919999999998</v>
      </c>
      <c r="H331" s="4">
        <f>SUM(D331:G331)</f>
        <v>147895.07999999999</v>
      </c>
    </row>
    <row r="332" spans="1:11">
      <c r="A332" s="2">
        <v>8</v>
      </c>
      <c r="B332" s="1" t="s">
        <v>103</v>
      </c>
      <c r="C332" s="1">
        <v>32164265</v>
      </c>
      <c r="D332" s="5">
        <v>9800</v>
      </c>
      <c r="E332" s="4">
        <v>0</v>
      </c>
      <c r="F332" s="4">
        <v>0</v>
      </c>
      <c r="G332" s="4"/>
      <c r="H332" s="4">
        <f t="shared" si="12"/>
        <v>9800</v>
      </c>
    </row>
    <row r="333" spans="1:11">
      <c r="A333" s="2">
        <v>9</v>
      </c>
      <c r="B333" s="1" t="s">
        <v>101</v>
      </c>
      <c r="C333" s="1">
        <v>1817038</v>
      </c>
      <c r="D333" s="5">
        <v>116143.65</v>
      </c>
      <c r="E333" s="4">
        <v>0</v>
      </c>
      <c r="F333" s="4">
        <v>0</v>
      </c>
      <c r="G333" s="4"/>
      <c r="H333" s="4">
        <f t="shared" si="12"/>
        <v>116143.65</v>
      </c>
    </row>
    <row r="334" spans="1:11">
      <c r="A334" s="2">
        <v>10</v>
      </c>
      <c r="B334" s="1" t="s">
        <v>99</v>
      </c>
      <c r="C334" s="1">
        <v>1801767</v>
      </c>
      <c r="D334" s="5">
        <v>514692.95</v>
      </c>
      <c r="E334" s="4">
        <v>41369.9</v>
      </c>
      <c r="F334" s="5">
        <v>43932.06</v>
      </c>
      <c r="G334" s="4">
        <v>21325.49</v>
      </c>
      <c r="H334" s="4">
        <f>SUM(D334:G334)</f>
        <v>621320.39999999991</v>
      </c>
    </row>
    <row r="335" spans="1:11">
      <c r="A335" s="2">
        <v>11</v>
      </c>
      <c r="B335" s="1" t="s">
        <v>97</v>
      </c>
      <c r="C335" s="1">
        <v>17240539</v>
      </c>
      <c r="D335" s="5">
        <v>1367713.79</v>
      </c>
      <c r="E335" s="4">
        <v>35089.29</v>
      </c>
      <c r="F335" s="5">
        <v>20918.68</v>
      </c>
      <c r="G335" s="4">
        <v>5124.32</v>
      </c>
      <c r="H335" s="4">
        <f>SUM(D335:G335)</f>
        <v>1428846.08</v>
      </c>
    </row>
    <row r="336" spans="1:11">
      <c r="A336" s="2">
        <v>12</v>
      </c>
      <c r="B336" s="1" t="s">
        <v>93</v>
      </c>
      <c r="C336" s="1">
        <v>17658176</v>
      </c>
      <c r="D336" s="5">
        <v>718548.05</v>
      </c>
      <c r="E336" s="4">
        <v>115589.23</v>
      </c>
      <c r="F336" s="5">
        <v>104896.06</v>
      </c>
      <c r="G336" s="4">
        <v>56074.95</v>
      </c>
      <c r="H336" s="4">
        <f>SUM(D336:G336)</f>
        <v>995108.29</v>
      </c>
    </row>
    <row r="337" spans="1:8">
      <c r="A337" s="2">
        <v>13</v>
      </c>
      <c r="B337" s="1" t="s">
        <v>92</v>
      </c>
      <c r="C337" s="1">
        <v>1827040</v>
      </c>
      <c r="D337" s="5">
        <v>481517.6</v>
      </c>
      <c r="E337" s="4">
        <v>69541.570000000007</v>
      </c>
      <c r="F337" s="5">
        <v>58513.88</v>
      </c>
      <c r="G337" s="4">
        <v>43989.36</v>
      </c>
      <c r="H337" s="4">
        <f>SUM(D337:G337)</f>
        <v>653562.40999999992</v>
      </c>
    </row>
    <row r="338" spans="1:8">
      <c r="A338" s="2">
        <v>14</v>
      </c>
      <c r="B338" s="1" t="s">
        <v>83</v>
      </c>
      <c r="C338">
        <v>17275995</v>
      </c>
      <c r="D338" s="5">
        <v>0</v>
      </c>
      <c r="E338" s="4">
        <v>0</v>
      </c>
      <c r="F338" s="5">
        <v>1281.08</v>
      </c>
      <c r="G338" s="4"/>
      <c r="H338" s="4">
        <f t="shared" si="12"/>
        <v>1281.08</v>
      </c>
    </row>
    <row r="339" spans="1:8">
      <c r="A339" s="2">
        <v>15</v>
      </c>
      <c r="B339" s="1" t="s">
        <v>82</v>
      </c>
      <c r="C339" s="1">
        <v>26561228</v>
      </c>
      <c r="D339" s="5">
        <v>19605.259999999998</v>
      </c>
      <c r="E339" s="4">
        <v>2562.16</v>
      </c>
      <c r="F339" s="4">
        <v>0</v>
      </c>
      <c r="G339" s="4"/>
      <c r="H339" s="4">
        <f t="shared" si="12"/>
        <v>22167.42</v>
      </c>
    </row>
    <row r="340" spans="1:8">
      <c r="A340" s="2">
        <v>16</v>
      </c>
      <c r="B340" s="1" t="s">
        <v>80</v>
      </c>
      <c r="C340" s="1">
        <v>14169353</v>
      </c>
      <c r="D340" s="5">
        <v>2671617</v>
      </c>
      <c r="E340" s="4">
        <v>440336.34</v>
      </c>
      <c r="F340" s="5">
        <v>699028.29</v>
      </c>
      <c r="G340" s="4">
        <v>621896.36</v>
      </c>
      <c r="H340" s="4">
        <f>SUM(D340:G340)</f>
        <v>4432877.99</v>
      </c>
    </row>
    <row r="341" spans="1:8">
      <c r="A341" s="2">
        <v>17</v>
      </c>
      <c r="B341" s="1" t="s">
        <v>76</v>
      </c>
      <c r="C341" s="1">
        <v>1703955</v>
      </c>
      <c r="D341" s="5">
        <v>31937.9</v>
      </c>
      <c r="E341" s="4">
        <v>1281.08</v>
      </c>
      <c r="F341" s="5">
        <v>3843.24</v>
      </c>
      <c r="G341" s="4">
        <v>64174.58</v>
      </c>
      <c r="H341" s="4">
        <f>SUM(D341:G341)</f>
        <v>101236.8</v>
      </c>
    </row>
    <row r="342" spans="1:8">
      <c r="A342" s="2">
        <v>18</v>
      </c>
      <c r="B342" s="1" t="s">
        <v>73</v>
      </c>
      <c r="C342">
        <v>17934239</v>
      </c>
      <c r="D342" s="5">
        <v>0</v>
      </c>
      <c r="E342" s="4">
        <v>0</v>
      </c>
      <c r="F342" s="5">
        <v>1281.08</v>
      </c>
      <c r="G342" s="4">
        <v>1281.08</v>
      </c>
      <c r="H342" s="4">
        <f>SUM(D342:G342)</f>
        <v>2562.16</v>
      </c>
    </row>
    <row r="343" spans="1:8">
      <c r="A343" s="2">
        <v>19</v>
      </c>
      <c r="B343" s="1" t="s">
        <v>67</v>
      </c>
      <c r="C343" s="1">
        <v>10730215</v>
      </c>
      <c r="D343" s="5">
        <v>65252.88</v>
      </c>
      <c r="E343" s="4">
        <v>0</v>
      </c>
      <c r="F343" s="4">
        <v>0</v>
      </c>
      <c r="G343" s="4"/>
      <c r="H343" s="4">
        <f t="shared" si="12"/>
        <v>65252.88</v>
      </c>
    </row>
    <row r="344" spans="1:8">
      <c r="A344" s="2">
        <v>20</v>
      </c>
      <c r="B344" s="1" t="s">
        <v>62</v>
      </c>
      <c r="C344" s="1">
        <v>22593359</v>
      </c>
      <c r="D344" s="5">
        <v>0</v>
      </c>
      <c r="E344" s="4">
        <v>1281.08</v>
      </c>
      <c r="F344" s="5">
        <v>2562.16</v>
      </c>
      <c r="G344" s="4">
        <v>1281.08</v>
      </c>
      <c r="H344" s="4">
        <f>SUM(D344:G344)</f>
        <v>5124.32</v>
      </c>
    </row>
    <row r="345" spans="1:8">
      <c r="A345" s="2">
        <v>21</v>
      </c>
      <c r="B345" s="1" t="s">
        <v>59</v>
      </c>
      <c r="C345" s="1">
        <v>28015893</v>
      </c>
      <c r="D345" s="5">
        <v>8866.17</v>
      </c>
      <c r="E345" s="4">
        <v>0</v>
      </c>
      <c r="F345" s="4">
        <v>0</v>
      </c>
      <c r="G345" s="4"/>
      <c r="H345" s="4">
        <f t="shared" si="12"/>
        <v>8866.17</v>
      </c>
    </row>
    <row r="346" spans="1:8">
      <c r="A346" s="2">
        <v>22</v>
      </c>
      <c r="B346" s="1" t="s">
        <v>48</v>
      </c>
      <c r="C346" s="1">
        <v>1808005</v>
      </c>
      <c r="D346" s="5">
        <v>0</v>
      </c>
      <c r="E346" s="4">
        <v>1281.08</v>
      </c>
      <c r="F346" s="5">
        <v>1281.08</v>
      </c>
      <c r="G346" s="4"/>
      <c r="H346" s="4">
        <f t="shared" si="12"/>
        <v>2562.16</v>
      </c>
    </row>
    <row r="347" spans="1:8">
      <c r="A347" s="2">
        <v>23</v>
      </c>
      <c r="B347" s="1" t="s">
        <v>43</v>
      </c>
      <c r="C347" s="1">
        <v>1818319</v>
      </c>
      <c r="D347" s="5">
        <v>76532.34</v>
      </c>
      <c r="E347" s="4">
        <v>0</v>
      </c>
      <c r="F347" s="4">
        <v>0</v>
      </c>
      <c r="G347" s="4"/>
      <c r="H347" s="4">
        <f t="shared" si="12"/>
        <v>76532.34</v>
      </c>
    </row>
    <row r="348" spans="1:8">
      <c r="A348" s="2">
        <v>24</v>
      </c>
      <c r="B348" s="1" t="s">
        <v>38</v>
      </c>
      <c r="C348" s="1">
        <v>26573672</v>
      </c>
      <c r="D348" s="5">
        <v>0</v>
      </c>
      <c r="E348" s="4">
        <v>0</v>
      </c>
      <c r="F348" s="4">
        <v>0</v>
      </c>
      <c r="G348" s="4">
        <v>25806.639999999999</v>
      </c>
      <c r="H348" s="4">
        <f t="shared" si="12"/>
        <v>25806.639999999999</v>
      </c>
    </row>
    <row r="349" spans="1:8">
      <c r="A349" s="2">
        <v>25</v>
      </c>
      <c r="B349" s="1" t="s">
        <v>36</v>
      </c>
      <c r="C349" s="1">
        <v>11169316</v>
      </c>
      <c r="D349" s="5">
        <v>77337.179999999993</v>
      </c>
      <c r="E349" s="4">
        <v>25779.06</v>
      </c>
      <c r="F349" s="5">
        <v>47489.87</v>
      </c>
      <c r="G349" s="4">
        <v>13232.2</v>
      </c>
      <c r="H349" s="4">
        <f>SUM(D349:G349)</f>
        <v>163838.31</v>
      </c>
    </row>
    <row r="350" spans="1:8">
      <c r="A350" s="2">
        <v>26</v>
      </c>
      <c r="B350" s="1" t="s">
        <v>31</v>
      </c>
      <c r="C350" s="1">
        <v>2505000</v>
      </c>
      <c r="D350" s="5">
        <v>41749.440000000002</v>
      </c>
      <c r="E350" s="4">
        <v>0</v>
      </c>
      <c r="F350" s="4">
        <v>0</v>
      </c>
      <c r="G350" s="4"/>
      <c r="H350" s="4">
        <f t="shared" si="12"/>
        <v>41749.440000000002</v>
      </c>
    </row>
    <row r="351" spans="1:8">
      <c r="A351" s="2">
        <v>27</v>
      </c>
      <c r="B351" s="1" t="s">
        <v>29</v>
      </c>
      <c r="C351" s="1">
        <v>28435056</v>
      </c>
      <c r="D351" s="5">
        <v>83498.880000000005</v>
      </c>
      <c r="E351" s="4">
        <v>0</v>
      </c>
      <c r="F351" s="4">
        <v>0</v>
      </c>
      <c r="G351" s="4"/>
      <c r="H351" s="4">
        <f t="shared" si="12"/>
        <v>83498.880000000005</v>
      </c>
    </row>
    <row r="352" spans="1:8">
      <c r="A352" s="2">
        <v>28</v>
      </c>
      <c r="B352" s="1" t="s">
        <v>28</v>
      </c>
      <c r="C352" s="1">
        <v>3596251</v>
      </c>
      <c r="D352" s="5">
        <v>110074.96</v>
      </c>
      <c r="E352" s="4">
        <v>45119.79</v>
      </c>
      <c r="F352" s="5">
        <v>38978.46</v>
      </c>
      <c r="G352" s="4">
        <v>71077.81</v>
      </c>
      <c r="H352" s="4">
        <f>SUM(D352:G352)</f>
        <v>265251.02</v>
      </c>
    </row>
    <row r="353" spans="1:11">
      <c r="A353" s="2">
        <v>29</v>
      </c>
      <c r="B353" s="1" t="s">
        <v>19</v>
      </c>
      <c r="C353" s="1">
        <v>1817348</v>
      </c>
      <c r="D353" s="5">
        <v>114008.7</v>
      </c>
      <c r="E353" s="4">
        <v>7686.48</v>
      </c>
      <c r="F353" s="5">
        <v>2562.16</v>
      </c>
      <c r="G353" s="4">
        <v>1281.08</v>
      </c>
      <c r="H353" s="4">
        <f>SUM(D353:G353)</f>
        <v>125538.42</v>
      </c>
    </row>
    <row r="354" spans="1:11">
      <c r="A354" s="2">
        <v>30</v>
      </c>
      <c r="B354" s="1" t="s">
        <v>18</v>
      </c>
      <c r="C354" s="1">
        <v>10662447</v>
      </c>
      <c r="D354" s="5">
        <v>0</v>
      </c>
      <c r="E354" s="4">
        <v>0</v>
      </c>
      <c r="F354" s="5">
        <v>0</v>
      </c>
      <c r="G354" s="4">
        <v>1281.08</v>
      </c>
      <c r="H354" s="4">
        <f>SUM(D354:G354)</f>
        <v>1281.08</v>
      </c>
    </row>
    <row r="355" spans="1:11">
      <c r="A355" s="2">
        <v>31</v>
      </c>
      <c r="B355" s="1" t="s">
        <v>16</v>
      </c>
      <c r="C355" s="1">
        <v>22389180</v>
      </c>
      <c r="D355" s="5">
        <v>27167.84</v>
      </c>
      <c r="E355" s="4">
        <v>0</v>
      </c>
      <c r="F355" s="4">
        <v>0</v>
      </c>
      <c r="G355" s="4"/>
      <c r="H355" s="4">
        <f t="shared" si="12"/>
        <v>27167.84</v>
      </c>
    </row>
    <row r="356" spans="1:11">
      <c r="A356" s="2">
        <v>32</v>
      </c>
      <c r="B356" s="1" t="s">
        <v>12</v>
      </c>
      <c r="C356" s="1">
        <v>10110477</v>
      </c>
      <c r="D356" s="5">
        <v>29740.89</v>
      </c>
      <c r="E356" s="4">
        <v>0</v>
      </c>
      <c r="F356" s="4">
        <v>0</v>
      </c>
      <c r="G356" s="4"/>
      <c r="H356" s="4">
        <f t="shared" si="12"/>
        <v>29740.89</v>
      </c>
    </row>
    <row r="357" spans="1:11">
      <c r="A357" s="2">
        <v>33</v>
      </c>
      <c r="B357" s="1" t="s">
        <v>134</v>
      </c>
      <c r="C357" s="1">
        <v>17802939</v>
      </c>
      <c r="D357" s="5">
        <v>85064098.319999993</v>
      </c>
      <c r="E357" s="4">
        <v>17687409.440000001</v>
      </c>
      <c r="F357" s="5">
        <v>15238281.699999999</v>
      </c>
      <c r="G357" s="4">
        <v>8776144.3699999992</v>
      </c>
      <c r="H357" s="4">
        <f>SUM(D357:G357)</f>
        <v>126765933.83</v>
      </c>
    </row>
    <row r="358" spans="1:11">
      <c r="A358" s="2">
        <v>34</v>
      </c>
      <c r="B358" s="1" t="s">
        <v>135</v>
      </c>
      <c r="C358" s="1">
        <v>27934376</v>
      </c>
      <c r="D358" s="5">
        <v>3831751.31</v>
      </c>
      <c r="E358" s="4">
        <v>1885266.29</v>
      </c>
      <c r="F358" s="5">
        <v>313006.08000000002</v>
      </c>
      <c r="G358" s="4">
        <v>158517.99</v>
      </c>
      <c r="H358" s="4">
        <f>SUM(D358:G358)</f>
        <v>6188541.6699999999</v>
      </c>
    </row>
    <row r="359" spans="1:11">
      <c r="A359" s="2">
        <v>35</v>
      </c>
      <c r="B359" s="1" t="s">
        <v>133</v>
      </c>
      <c r="C359" s="1">
        <v>33356188</v>
      </c>
      <c r="D359" s="5">
        <v>9891599.2699999996</v>
      </c>
      <c r="E359" s="4">
        <v>2959374.4</v>
      </c>
      <c r="F359" s="5">
        <v>1059681.76</v>
      </c>
      <c r="G359" s="4">
        <v>637730.15</v>
      </c>
      <c r="H359" s="4">
        <f>SUM(D359:G359)</f>
        <v>14548385.58</v>
      </c>
    </row>
    <row r="360" spans="1:11">
      <c r="A360" s="2">
        <v>36</v>
      </c>
      <c r="B360" s="1" t="s">
        <v>140</v>
      </c>
      <c r="C360" s="1">
        <v>4483447</v>
      </c>
      <c r="D360" s="5">
        <v>14928320.810000001</v>
      </c>
      <c r="E360" s="4">
        <v>5446182.5999999996</v>
      </c>
      <c r="F360" s="5">
        <v>2663871.15</v>
      </c>
      <c r="G360" s="4">
        <v>1856230.14</v>
      </c>
      <c r="H360" s="4">
        <f>SUM(D360:G360)</f>
        <v>24894604.699999999</v>
      </c>
    </row>
    <row r="364" spans="1:11">
      <c r="B364" t="s">
        <v>150</v>
      </c>
      <c r="D364" s="3"/>
      <c r="H364" s="3"/>
    </row>
    <row r="365" spans="1:11">
      <c r="D365" s="3"/>
      <c r="H365" s="3"/>
    </row>
    <row r="366" spans="1:11">
      <c r="D366" s="3"/>
      <c r="H366" s="3"/>
    </row>
    <row r="367" spans="1:11" s="9" customFormat="1" ht="30">
      <c r="A367" s="7" t="s">
        <v>0</v>
      </c>
      <c r="B367" s="7" t="s">
        <v>1</v>
      </c>
      <c r="C367" s="7" t="s">
        <v>2</v>
      </c>
      <c r="D367" s="10" t="s">
        <v>3</v>
      </c>
      <c r="E367" s="8" t="s">
        <v>4</v>
      </c>
      <c r="F367" s="8" t="s">
        <v>5</v>
      </c>
      <c r="G367" s="8" t="s">
        <v>6</v>
      </c>
      <c r="H367" s="10" t="s">
        <v>7</v>
      </c>
      <c r="K367" s="13"/>
    </row>
    <row r="368" spans="1:11">
      <c r="A368" s="1">
        <v>1</v>
      </c>
      <c r="B368" s="1" t="s">
        <v>138</v>
      </c>
      <c r="C368" s="1">
        <v>2487647</v>
      </c>
      <c r="D368" s="4">
        <v>261752.44</v>
      </c>
      <c r="E368" s="4">
        <v>278607.56</v>
      </c>
      <c r="F368" s="5">
        <v>220630</v>
      </c>
      <c r="G368" s="4">
        <v>91250</v>
      </c>
      <c r="H368" s="4">
        <f>SUM(D368:G368)</f>
        <v>852240</v>
      </c>
    </row>
    <row r="369" spans="1:11">
      <c r="D369" s="3"/>
      <c r="H369" s="3"/>
    </row>
    <row r="370" spans="1:11">
      <c r="D370" s="3"/>
      <c r="H370" s="3"/>
    </row>
    <row r="371" spans="1:11">
      <c r="D371" s="3"/>
      <c r="H371" s="3"/>
    </row>
    <row r="372" spans="1:11">
      <c r="B372" t="s">
        <v>151</v>
      </c>
      <c r="D372" s="3"/>
      <c r="H372" s="3"/>
    </row>
    <row r="373" spans="1:11">
      <c r="D373" s="3"/>
      <c r="H373" s="3"/>
    </row>
    <row r="374" spans="1:11">
      <c r="D374" s="3"/>
      <c r="H374" s="3"/>
    </row>
    <row r="375" spans="1:11">
      <c r="D375" s="3"/>
      <c r="H375" s="3"/>
    </row>
    <row r="376" spans="1:11" s="9" customFormat="1" ht="30">
      <c r="A376" s="7" t="s">
        <v>0</v>
      </c>
      <c r="B376" s="7" t="s">
        <v>1</v>
      </c>
      <c r="C376" s="7" t="s">
        <v>2</v>
      </c>
      <c r="D376" s="11" t="s">
        <v>3</v>
      </c>
      <c r="E376" s="8" t="s">
        <v>4</v>
      </c>
      <c r="F376" s="8" t="s">
        <v>5</v>
      </c>
      <c r="G376" s="8" t="s">
        <v>6</v>
      </c>
      <c r="H376" s="10" t="s">
        <v>7</v>
      </c>
      <c r="K376" s="13"/>
    </row>
    <row r="377" spans="1:11">
      <c r="A377" s="2">
        <v>1</v>
      </c>
      <c r="B377" s="1" t="s">
        <v>134</v>
      </c>
      <c r="C377" s="1">
        <v>17802939</v>
      </c>
      <c r="D377" s="5">
        <v>1213128.3999999999</v>
      </c>
      <c r="E377" s="4">
        <v>701371.58</v>
      </c>
      <c r="F377" s="4">
        <v>0</v>
      </c>
      <c r="G377" s="4"/>
      <c r="H377" s="4">
        <f>SUM(D377:G377)</f>
        <v>1914499.98</v>
      </c>
    </row>
    <row r="378" spans="1:11">
      <c r="A378" s="2">
        <v>2</v>
      </c>
      <c r="B378" s="1" t="s">
        <v>132</v>
      </c>
      <c r="C378" s="1">
        <v>4548538</v>
      </c>
      <c r="D378" s="5">
        <v>3844014.1</v>
      </c>
      <c r="E378" s="4">
        <v>1710175.12</v>
      </c>
      <c r="F378" s="4">
        <v>0</v>
      </c>
      <c r="G378" s="4"/>
      <c r="H378" s="4">
        <f>SUM(D378:G378)</f>
        <v>5554189.2200000007</v>
      </c>
    </row>
    <row r="379" spans="1:11">
      <c r="A379" s="2">
        <v>3</v>
      </c>
      <c r="B379" s="1" t="s">
        <v>131</v>
      </c>
      <c r="C379" s="1">
        <v>4483447</v>
      </c>
      <c r="D379" s="5">
        <v>7322720.7999999998</v>
      </c>
      <c r="E379" s="4">
        <v>3514710</v>
      </c>
      <c r="F379" s="5">
        <v>234760</v>
      </c>
      <c r="G379" s="4">
        <v>814500.61</v>
      </c>
      <c r="H379" s="4">
        <f>SUM(D379:G379)</f>
        <v>11886691.41</v>
      </c>
    </row>
    <row r="380" spans="1:11">
      <c r="A380" s="1">
        <v>4</v>
      </c>
      <c r="B380" s="1" t="s">
        <v>154</v>
      </c>
      <c r="C380" s="1">
        <v>11302934</v>
      </c>
      <c r="D380" s="5">
        <v>0</v>
      </c>
      <c r="E380" s="4">
        <v>0</v>
      </c>
      <c r="F380" s="5">
        <v>0</v>
      </c>
      <c r="G380" s="4">
        <v>143059.39000000001</v>
      </c>
      <c r="H380" s="4">
        <f>SUM(D380:G380)</f>
        <v>143059.39000000001</v>
      </c>
    </row>
    <row r="381" spans="1:11">
      <c r="D381" s="3"/>
      <c r="H381" s="3"/>
    </row>
    <row r="382" spans="1:11">
      <c r="D382" s="3"/>
      <c r="H382" s="3"/>
    </row>
    <row r="383" spans="1:11">
      <c r="D383" s="3"/>
      <c r="H383" s="3"/>
    </row>
    <row r="384" spans="1:11">
      <c r="B384" t="s">
        <v>152</v>
      </c>
      <c r="D384" s="3"/>
      <c r="H384" s="3"/>
    </row>
    <row r="385" spans="1:11">
      <c r="D385" s="3"/>
      <c r="H385" s="3"/>
    </row>
    <row r="386" spans="1:11">
      <c r="D386" s="3"/>
      <c r="H386" s="3"/>
    </row>
    <row r="387" spans="1:11">
      <c r="D387" s="3"/>
      <c r="H387" s="3"/>
    </row>
    <row r="388" spans="1:11" s="9" customFormat="1" ht="30">
      <c r="A388" s="7" t="s">
        <v>0</v>
      </c>
      <c r="B388" s="7" t="s">
        <v>1</v>
      </c>
      <c r="C388" s="7" t="s">
        <v>2</v>
      </c>
      <c r="D388" s="11" t="s">
        <v>3</v>
      </c>
      <c r="E388" s="8" t="s">
        <v>4</v>
      </c>
      <c r="F388" s="8" t="s">
        <v>5</v>
      </c>
      <c r="G388" s="8" t="s">
        <v>6</v>
      </c>
      <c r="H388" s="10" t="s">
        <v>7</v>
      </c>
      <c r="K388" s="13"/>
    </row>
    <row r="389" spans="1:11">
      <c r="A389" s="1">
        <v>1</v>
      </c>
      <c r="B389" s="1" t="s">
        <v>80</v>
      </c>
      <c r="C389" s="1">
        <v>14169353</v>
      </c>
      <c r="D389" s="5">
        <v>86094.21</v>
      </c>
      <c r="E389" s="4">
        <v>8915.7900000000009</v>
      </c>
      <c r="F389" s="5">
        <v>9860</v>
      </c>
      <c r="G389" s="4">
        <v>4080</v>
      </c>
      <c r="H389" s="4">
        <f>SUM(D389:G389)</f>
        <v>108950</v>
      </c>
    </row>
    <row r="390" spans="1:11">
      <c r="D390" s="3"/>
      <c r="H390" s="3"/>
    </row>
    <row r="391" spans="1:11">
      <c r="D391" s="3"/>
      <c r="H391" s="3"/>
    </row>
    <row r="392" spans="1:11">
      <c r="D392" s="3"/>
      <c r="H392" s="3"/>
    </row>
    <row r="393" spans="1:11">
      <c r="B393" t="s">
        <v>153</v>
      </c>
      <c r="D393" s="3"/>
      <c r="H393" s="3"/>
    </row>
    <row r="394" spans="1:11">
      <c r="D394" s="3"/>
      <c r="H394" s="3"/>
    </row>
    <row r="395" spans="1:11">
      <c r="D395" s="3"/>
      <c r="H395" s="3"/>
    </row>
    <row r="396" spans="1:11">
      <c r="D396" s="3"/>
      <c r="H396" s="3"/>
    </row>
    <row r="397" spans="1:11" s="9" customFormat="1" ht="30">
      <c r="A397" s="7" t="s">
        <v>0</v>
      </c>
      <c r="B397" s="7" t="s">
        <v>1</v>
      </c>
      <c r="C397" s="7" t="s">
        <v>2</v>
      </c>
      <c r="D397" s="10" t="s">
        <v>3</v>
      </c>
      <c r="E397" s="8" t="s">
        <v>4</v>
      </c>
      <c r="F397" s="8" t="s">
        <v>5</v>
      </c>
      <c r="G397" s="8" t="s">
        <v>6</v>
      </c>
      <c r="H397" s="10" t="s">
        <v>7</v>
      </c>
      <c r="K397" s="13"/>
    </row>
    <row r="398" spans="1:11">
      <c r="A398" s="1">
        <v>1</v>
      </c>
      <c r="B398" s="1" t="s">
        <v>141</v>
      </c>
      <c r="C398" s="1">
        <v>4663448</v>
      </c>
      <c r="D398" s="4">
        <v>10942196.779999999</v>
      </c>
      <c r="E398" s="4">
        <v>219043.22</v>
      </c>
      <c r="F398" s="5">
        <v>1065300</v>
      </c>
      <c r="G398" s="4">
        <v>1774610</v>
      </c>
      <c r="H398" s="4">
        <f>SUM(D398:G398)</f>
        <v>14001150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onco med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cpetricescu</dc:creator>
  <cp:lastModifiedBy>cpetricescu</cp:lastModifiedBy>
  <dcterms:created xsi:type="dcterms:W3CDTF">2023-10-17T09:41:49Z</dcterms:created>
  <dcterms:modified xsi:type="dcterms:W3CDTF">2024-02-07T17:11:36Z</dcterms:modified>
</cp:coreProperties>
</file>